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11.233\Abico_ASIA\0.公開資訊觀測站申報及上傳\0.每日評價\"/>
    </mc:Choice>
  </mc:AlternateContent>
  <xr:revisionPtr revIDLastSave="0" documentId="8_{1E332286-BAAE-45B4-8AD2-B56A49985F64}" xr6:coauthVersionLast="47" xr6:coauthVersionMax="47" xr10:uidLastSave="{00000000-0000-0000-0000-000000000000}"/>
  <bookViews>
    <workbookView xWindow="-110" yWindow="-110" windowWidth="19420" windowHeight="10300" xr2:uid="{DAF7C0F3-80D0-41AA-954C-C2E0FBCDBAAC}"/>
  </bookViews>
  <sheets>
    <sheet name="彙總New" sheetId="1" r:id="rId1"/>
    <sheet name="股數New" sheetId="2" r:id="rId2"/>
    <sheet name="股價New" sheetId="3" r:id="rId3"/>
    <sheet name="海外" sheetId="4" r:id="rId4"/>
    <sheet name="股數總表" sheetId="5" r:id="rId5"/>
  </sheets>
  <definedNames>
    <definedName name="_xlnm._FilterDatabase" localSheetId="2" hidden="1">股價New!$A$3:$LJ$25</definedName>
    <definedName name="_xlnm._FilterDatabase" localSheetId="1" hidden="1">股數New!$A$2:$MF$2</definedName>
    <definedName name="_xlnm._FilterDatabase" localSheetId="4" hidden="1">股數總表!$A$1:$D$38</definedName>
    <definedName name="_xlnm._FilterDatabase" localSheetId="0" hidden="1">彙總New!$A$3:$N$24</definedName>
    <definedName name="_xlnm.Print_Area" localSheetId="0">彙總New!$D$1:$O$48</definedName>
    <definedName name="公發進度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5" l="1"/>
  <c r="D33" i="5"/>
  <c r="D32" i="5"/>
  <c r="D31" i="5"/>
  <c r="D37" i="5" s="1"/>
  <c r="D30" i="5"/>
  <c r="B26" i="5"/>
  <c r="D22" i="5"/>
  <c r="D20" i="5"/>
  <c r="D16" i="5"/>
  <c r="D15" i="5"/>
  <c r="D14" i="5"/>
  <c r="D13" i="5"/>
  <c r="D11" i="5"/>
  <c r="D9" i="5"/>
  <c r="D8" i="5"/>
  <c r="D7" i="5"/>
  <c r="D6" i="5"/>
  <c r="D5" i="5"/>
  <c r="D4" i="5"/>
  <c r="D28" i="5" s="1"/>
  <c r="D38" i="5" s="1"/>
  <c r="I452" i="4"/>
  <c r="K452" i="4" s="1"/>
  <c r="D452" i="4"/>
  <c r="F452" i="4" s="1"/>
  <c r="I451" i="4"/>
  <c r="K451" i="4" s="1"/>
  <c r="D451" i="4"/>
  <c r="F451" i="4" s="1"/>
  <c r="I450" i="4"/>
  <c r="K450" i="4" s="1"/>
  <c r="D450" i="4"/>
  <c r="F450" i="4" s="1"/>
  <c r="N450" i="4"/>
  <c r="N449" i="4"/>
  <c r="I449" i="4"/>
  <c r="K449" i="4" s="1"/>
  <c r="D449" i="4"/>
  <c r="F449" i="4" s="1"/>
  <c r="N448" i="4"/>
  <c r="I448" i="4"/>
  <c r="K448" i="4" s="1"/>
  <c r="D448" i="4"/>
  <c r="F448" i="4" s="1"/>
  <c r="N447" i="4"/>
  <c r="I447" i="4"/>
  <c r="K447" i="4" s="1"/>
  <c r="D447" i="4"/>
  <c r="F447" i="4" s="1"/>
  <c r="N446" i="4"/>
  <c r="I446" i="4"/>
  <c r="K446" i="4" s="1"/>
  <c r="F446" i="4"/>
  <c r="D446" i="4"/>
  <c r="N445" i="4"/>
  <c r="I445" i="4"/>
  <c r="K445" i="4" s="1"/>
  <c r="F445" i="4"/>
  <c r="D445" i="4"/>
  <c r="N444" i="4"/>
  <c r="K444" i="4"/>
  <c r="I444" i="4"/>
  <c r="D444" i="4"/>
  <c r="F444" i="4" s="1"/>
  <c r="N443" i="4"/>
  <c r="K443" i="4"/>
  <c r="I443" i="4"/>
  <c r="D443" i="4"/>
  <c r="F443" i="4" s="1"/>
  <c r="N442" i="4"/>
  <c r="I442" i="4"/>
  <c r="K442" i="4" s="1"/>
  <c r="D442" i="4"/>
  <c r="F442" i="4" s="1"/>
  <c r="N441" i="4"/>
  <c r="I441" i="4"/>
  <c r="K441" i="4" s="1"/>
  <c r="D441" i="4"/>
  <c r="F441" i="4" s="1"/>
  <c r="N440" i="4"/>
  <c r="I440" i="4"/>
  <c r="K440" i="4" s="1"/>
  <c r="F440" i="4"/>
  <c r="D440" i="4"/>
  <c r="N439" i="4"/>
  <c r="I439" i="4"/>
  <c r="K439" i="4" s="1"/>
  <c r="F439" i="4"/>
  <c r="D439" i="4"/>
  <c r="N438" i="4"/>
  <c r="K438" i="4"/>
  <c r="I438" i="4"/>
  <c r="F438" i="4"/>
  <c r="D438" i="4"/>
  <c r="N437" i="4"/>
  <c r="K437" i="4"/>
  <c r="I437" i="4"/>
  <c r="F437" i="4"/>
  <c r="D437" i="4"/>
  <c r="N436" i="4"/>
  <c r="K436" i="4"/>
  <c r="I436" i="4"/>
  <c r="D436" i="4"/>
  <c r="F436" i="4" s="1"/>
  <c r="N435" i="4"/>
  <c r="K435" i="4"/>
  <c r="I435" i="4"/>
  <c r="D435" i="4"/>
  <c r="F435" i="4" s="1"/>
  <c r="N434" i="4"/>
  <c r="I434" i="4"/>
  <c r="K434" i="4" s="1"/>
  <c r="D434" i="4"/>
  <c r="F434" i="4" s="1"/>
  <c r="N433" i="4"/>
  <c r="I433" i="4"/>
  <c r="K433" i="4" s="1"/>
  <c r="D433" i="4"/>
  <c r="F433" i="4" s="1"/>
  <c r="N432" i="4"/>
  <c r="I432" i="4"/>
  <c r="K432" i="4" s="1"/>
  <c r="F432" i="4"/>
  <c r="D432" i="4"/>
  <c r="N431" i="4"/>
  <c r="I431" i="4"/>
  <c r="K431" i="4" s="1"/>
  <c r="F431" i="4"/>
  <c r="D431" i="4"/>
  <c r="N430" i="4"/>
  <c r="K430" i="4"/>
  <c r="I430" i="4"/>
  <c r="F430" i="4"/>
  <c r="D430" i="4"/>
  <c r="N429" i="4"/>
  <c r="K429" i="4"/>
  <c r="I429" i="4"/>
  <c r="F429" i="4"/>
  <c r="D429" i="4"/>
  <c r="N428" i="4"/>
  <c r="K428" i="4"/>
  <c r="I428" i="4"/>
  <c r="D428" i="4"/>
  <c r="F428" i="4" s="1"/>
  <c r="N427" i="4"/>
  <c r="K427" i="4"/>
  <c r="I427" i="4"/>
  <c r="D427" i="4"/>
  <c r="F427" i="4" s="1"/>
  <c r="N426" i="4"/>
  <c r="I426" i="4"/>
  <c r="K426" i="4" s="1"/>
  <c r="D426" i="4"/>
  <c r="F426" i="4" s="1"/>
  <c r="N425" i="4"/>
  <c r="I425" i="4"/>
  <c r="K425" i="4" s="1"/>
  <c r="D425" i="4"/>
  <c r="F425" i="4" s="1"/>
  <c r="N424" i="4"/>
  <c r="I424" i="4"/>
  <c r="K424" i="4" s="1"/>
  <c r="F424" i="4"/>
  <c r="D424" i="4"/>
  <c r="N423" i="4"/>
  <c r="I423" i="4"/>
  <c r="K423" i="4" s="1"/>
  <c r="F423" i="4"/>
  <c r="D423" i="4"/>
  <c r="N422" i="4"/>
  <c r="K422" i="4"/>
  <c r="I422" i="4"/>
  <c r="F422" i="4"/>
  <c r="D422" i="4"/>
  <c r="N421" i="4"/>
  <c r="K421" i="4"/>
  <c r="I421" i="4"/>
  <c r="F421" i="4"/>
  <c r="D421" i="4"/>
  <c r="N420" i="4"/>
  <c r="K420" i="4"/>
  <c r="I420" i="4"/>
  <c r="D420" i="4"/>
  <c r="F420" i="4" s="1"/>
  <c r="N419" i="4"/>
  <c r="K419" i="4"/>
  <c r="I419" i="4"/>
  <c r="D419" i="4"/>
  <c r="F419" i="4" s="1"/>
  <c r="N418" i="4"/>
  <c r="I418" i="4"/>
  <c r="K418" i="4" s="1"/>
  <c r="D418" i="4"/>
  <c r="F418" i="4" s="1"/>
  <c r="N417" i="4"/>
  <c r="I417" i="4"/>
  <c r="K417" i="4" s="1"/>
  <c r="D417" i="4"/>
  <c r="F417" i="4" s="1"/>
  <c r="N416" i="4"/>
  <c r="I416" i="4"/>
  <c r="K416" i="4" s="1"/>
  <c r="F416" i="4"/>
  <c r="D416" i="4"/>
  <c r="N415" i="4"/>
  <c r="I415" i="4"/>
  <c r="K415" i="4" s="1"/>
  <c r="F415" i="4"/>
  <c r="D415" i="4"/>
  <c r="N414" i="4"/>
  <c r="K414" i="4"/>
  <c r="I414" i="4"/>
  <c r="F414" i="4"/>
  <c r="D414" i="4"/>
  <c r="N413" i="4"/>
  <c r="K413" i="4"/>
  <c r="I413" i="4"/>
  <c r="F413" i="4"/>
  <c r="D413" i="4"/>
  <c r="N412" i="4"/>
  <c r="K412" i="4"/>
  <c r="I412" i="4"/>
  <c r="D412" i="4"/>
  <c r="F412" i="4" s="1"/>
  <c r="N411" i="4"/>
  <c r="K411" i="4"/>
  <c r="I411" i="4"/>
  <c r="D411" i="4"/>
  <c r="F411" i="4" s="1"/>
  <c r="N410" i="4"/>
  <c r="I410" i="4"/>
  <c r="K410" i="4" s="1"/>
  <c r="D410" i="4"/>
  <c r="F410" i="4" s="1"/>
  <c r="N409" i="4"/>
  <c r="I409" i="4"/>
  <c r="K409" i="4" s="1"/>
  <c r="D409" i="4"/>
  <c r="F409" i="4" s="1"/>
  <c r="N408" i="4"/>
  <c r="I408" i="4"/>
  <c r="K408" i="4" s="1"/>
  <c r="F408" i="4"/>
  <c r="D408" i="4"/>
  <c r="N407" i="4"/>
  <c r="I407" i="4"/>
  <c r="K407" i="4" s="1"/>
  <c r="F407" i="4"/>
  <c r="D407" i="4"/>
  <c r="N406" i="4"/>
  <c r="K406" i="4"/>
  <c r="I406" i="4"/>
  <c r="F406" i="4"/>
  <c r="D406" i="4"/>
  <c r="N405" i="4"/>
  <c r="K405" i="4"/>
  <c r="I405" i="4"/>
  <c r="F405" i="4"/>
  <c r="D405" i="4"/>
  <c r="N404" i="4"/>
  <c r="K404" i="4"/>
  <c r="I404" i="4"/>
  <c r="D404" i="4"/>
  <c r="F404" i="4" s="1"/>
  <c r="N403" i="4"/>
  <c r="K403" i="4"/>
  <c r="I403" i="4"/>
  <c r="D403" i="4"/>
  <c r="F403" i="4" s="1"/>
  <c r="N402" i="4"/>
  <c r="I402" i="4"/>
  <c r="K402" i="4" s="1"/>
  <c r="D402" i="4"/>
  <c r="F402" i="4" s="1"/>
  <c r="N401" i="4"/>
  <c r="I401" i="4"/>
  <c r="K401" i="4" s="1"/>
  <c r="D401" i="4"/>
  <c r="F401" i="4" s="1"/>
  <c r="N400" i="4"/>
  <c r="I400" i="4"/>
  <c r="K400" i="4" s="1"/>
  <c r="F400" i="4"/>
  <c r="D400" i="4"/>
  <c r="N399" i="4"/>
  <c r="I399" i="4"/>
  <c r="K399" i="4" s="1"/>
  <c r="F399" i="4"/>
  <c r="D399" i="4"/>
  <c r="N398" i="4"/>
  <c r="K398" i="4"/>
  <c r="I398" i="4"/>
  <c r="F398" i="4"/>
  <c r="D398" i="4"/>
  <c r="N397" i="4"/>
  <c r="K397" i="4"/>
  <c r="I397" i="4"/>
  <c r="F397" i="4"/>
  <c r="D397" i="4"/>
  <c r="N396" i="4"/>
  <c r="K396" i="4"/>
  <c r="I396" i="4"/>
  <c r="D396" i="4"/>
  <c r="F396" i="4" s="1"/>
  <c r="N395" i="4"/>
  <c r="K395" i="4"/>
  <c r="I395" i="4"/>
  <c r="D395" i="4"/>
  <c r="F395" i="4" s="1"/>
  <c r="N394" i="4"/>
  <c r="I394" i="4"/>
  <c r="K394" i="4" s="1"/>
  <c r="D394" i="4"/>
  <c r="F394" i="4" s="1"/>
  <c r="N393" i="4"/>
  <c r="I393" i="4"/>
  <c r="K393" i="4" s="1"/>
  <c r="D393" i="4"/>
  <c r="F393" i="4" s="1"/>
  <c r="N392" i="4"/>
  <c r="I392" i="4"/>
  <c r="K392" i="4" s="1"/>
  <c r="F392" i="4"/>
  <c r="D392" i="4"/>
  <c r="N391" i="4"/>
  <c r="I391" i="4"/>
  <c r="K391" i="4" s="1"/>
  <c r="F391" i="4"/>
  <c r="D391" i="4"/>
  <c r="N390" i="4"/>
  <c r="K390" i="4"/>
  <c r="I390" i="4"/>
  <c r="F390" i="4"/>
  <c r="D390" i="4"/>
  <c r="N389" i="4"/>
  <c r="K389" i="4"/>
  <c r="I389" i="4"/>
  <c r="F389" i="4"/>
  <c r="D389" i="4"/>
  <c r="N388" i="4"/>
  <c r="K388" i="4"/>
  <c r="I388" i="4"/>
  <c r="D388" i="4"/>
  <c r="F388" i="4" s="1"/>
  <c r="N387" i="4"/>
  <c r="K387" i="4"/>
  <c r="I387" i="4"/>
  <c r="D387" i="4"/>
  <c r="F387" i="4" s="1"/>
  <c r="N386" i="4"/>
  <c r="I386" i="4"/>
  <c r="K386" i="4" s="1"/>
  <c r="D386" i="4"/>
  <c r="F386" i="4" s="1"/>
  <c r="N385" i="4"/>
  <c r="I385" i="4"/>
  <c r="K385" i="4" s="1"/>
  <c r="D385" i="4"/>
  <c r="F385" i="4" s="1"/>
  <c r="N384" i="4"/>
  <c r="I384" i="4"/>
  <c r="K384" i="4" s="1"/>
  <c r="F384" i="4"/>
  <c r="D384" i="4"/>
  <c r="N383" i="4"/>
  <c r="I383" i="4"/>
  <c r="K383" i="4" s="1"/>
  <c r="F383" i="4"/>
  <c r="D383" i="4"/>
  <c r="N382" i="4"/>
  <c r="K382" i="4"/>
  <c r="I382" i="4"/>
  <c r="F382" i="4"/>
  <c r="D382" i="4"/>
  <c r="N381" i="4"/>
  <c r="K381" i="4"/>
  <c r="I381" i="4"/>
  <c r="F381" i="4"/>
  <c r="D381" i="4"/>
  <c r="N380" i="4"/>
  <c r="K380" i="4"/>
  <c r="I380" i="4"/>
  <c r="D380" i="4"/>
  <c r="F380" i="4" s="1"/>
  <c r="N379" i="4"/>
  <c r="K379" i="4"/>
  <c r="I379" i="4"/>
  <c r="D379" i="4"/>
  <c r="F379" i="4" s="1"/>
  <c r="N378" i="4"/>
  <c r="I378" i="4"/>
  <c r="K378" i="4" s="1"/>
  <c r="D378" i="4"/>
  <c r="F378" i="4" s="1"/>
  <c r="N377" i="4"/>
  <c r="I377" i="4"/>
  <c r="K377" i="4" s="1"/>
  <c r="D377" i="4"/>
  <c r="F377" i="4" s="1"/>
  <c r="N376" i="4"/>
  <c r="I376" i="4"/>
  <c r="K376" i="4" s="1"/>
  <c r="F376" i="4"/>
  <c r="D376" i="4"/>
  <c r="N375" i="4"/>
  <c r="I375" i="4"/>
  <c r="K375" i="4" s="1"/>
  <c r="F375" i="4"/>
  <c r="D375" i="4"/>
  <c r="N374" i="4"/>
  <c r="K374" i="4"/>
  <c r="I374" i="4"/>
  <c r="F374" i="4"/>
  <c r="D374" i="4"/>
  <c r="N373" i="4"/>
  <c r="K373" i="4"/>
  <c r="I373" i="4"/>
  <c r="F373" i="4"/>
  <c r="D373" i="4"/>
  <c r="N372" i="4"/>
  <c r="K372" i="4"/>
  <c r="I372" i="4"/>
  <c r="D372" i="4"/>
  <c r="F372" i="4" s="1"/>
  <c r="N371" i="4"/>
  <c r="K371" i="4"/>
  <c r="I371" i="4"/>
  <c r="D371" i="4"/>
  <c r="F371" i="4" s="1"/>
  <c r="N370" i="4"/>
  <c r="I370" i="4"/>
  <c r="K370" i="4" s="1"/>
  <c r="D370" i="4"/>
  <c r="F370" i="4" s="1"/>
  <c r="N369" i="4"/>
  <c r="I369" i="4"/>
  <c r="K369" i="4" s="1"/>
  <c r="D369" i="4"/>
  <c r="F369" i="4" s="1"/>
  <c r="N368" i="4"/>
  <c r="I368" i="4"/>
  <c r="K368" i="4" s="1"/>
  <c r="F368" i="4"/>
  <c r="D368" i="4"/>
  <c r="N367" i="4"/>
  <c r="I367" i="4"/>
  <c r="K367" i="4" s="1"/>
  <c r="F367" i="4"/>
  <c r="D367" i="4"/>
  <c r="N366" i="4"/>
  <c r="K366" i="4"/>
  <c r="I366" i="4"/>
  <c r="F366" i="4"/>
  <c r="D366" i="4"/>
  <c r="N365" i="4"/>
  <c r="K365" i="4"/>
  <c r="I365" i="4"/>
  <c r="F365" i="4"/>
  <c r="D365" i="4"/>
  <c r="N364" i="4"/>
  <c r="K364" i="4"/>
  <c r="I364" i="4"/>
  <c r="D364" i="4"/>
  <c r="F364" i="4" s="1"/>
  <c r="N363" i="4"/>
  <c r="K363" i="4"/>
  <c r="I363" i="4"/>
  <c r="D363" i="4"/>
  <c r="F363" i="4" s="1"/>
  <c r="N362" i="4"/>
  <c r="I362" i="4"/>
  <c r="K362" i="4" s="1"/>
  <c r="D362" i="4"/>
  <c r="F362" i="4" s="1"/>
  <c r="N361" i="4"/>
  <c r="I361" i="4"/>
  <c r="K361" i="4" s="1"/>
  <c r="D361" i="4"/>
  <c r="F361" i="4" s="1"/>
  <c r="N360" i="4"/>
  <c r="I360" i="4"/>
  <c r="K360" i="4" s="1"/>
  <c r="F360" i="4"/>
  <c r="D360" i="4"/>
  <c r="N359" i="4"/>
  <c r="I359" i="4"/>
  <c r="K359" i="4" s="1"/>
  <c r="F359" i="4"/>
  <c r="D359" i="4"/>
  <c r="N358" i="4"/>
  <c r="K358" i="4"/>
  <c r="I358" i="4"/>
  <c r="F358" i="4"/>
  <c r="D358" i="4"/>
  <c r="N357" i="4"/>
  <c r="K357" i="4"/>
  <c r="I357" i="4"/>
  <c r="F357" i="4"/>
  <c r="D357" i="4"/>
  <c r="N356" i="4"/>
  <c r="K356" i="4"/>
  <c r="I356" i="4"/>
  <c r="D356" i="4"/>
  <c r="F356" i="4" s="1"/>
  <c r="N355" i="4"/>
  <c r="K355" i="4"/>
  <c r="I355" i="4"/>
  <c r="D355" i="4"/>
  <c r="F355" i="4" s="1"/>
  <c r="N354" i="4"/>
  <c r="I354" i="4"/>
  <c r="K354" i="4" s="1"/>
  <c r="D354" i="4"/>
  <c r="F354" i="4" s="1"/>
  <c r="N353" i="4"/>
  <c r="I353" i="4"/>
  <c r="K353" i="4" s="1"/>
  <c r="D353" i="4"/>
  <c r="F353" i="4" s="1"/>
  <c r="N352" i="4"/>
  <c r="I352" i="4"/>
  <c r="K352" i="4" s="1"/>
  <c r="F352" i="4"/>
  <c r="D352" i="4"/>
  <c r="N351" i="4"/>
  <c r="I351" i="4"/>
  <c r="K351" i="4" s="1"/>
  <c r="F351" i="4"/>
  <c r="D351" i="4"/>
  <c r="N350" i="4"/>
  <c r="K350" i="4"/>
  <c r="I350" i="4"/>
  <c r="D350" i="4"/>
  <c r="F350" i="4" s="1"/>
  <c r="N349" i="4"/>
  <c r="K349" i="4"/>
  <c r="I349" i="4"/>
  <c r="F349" i="4"/>
  <c r="D349" i="4"/>
  <c r="N348" i="4"/>
  <c r="I348" i="4"/>
  <c r="K348" i="4" s="1"/>
  <c r="D348" i="4"/>
  <c r="F348" i="4" s="1"/>
  <c r="N347" i="4"/>
  <c r="K347" i="4"/>
  <c r="I347" i="4"/>
  <c r="D347" i="4"/>
  <c r="F347" i="4" s="1"/>
  <c r="N346" i="4"/>
  <c r="I346" i="4"/>
  <c r="K346" i="4" s="1"/>
  <c r="D346" i="4"/>
  <c r="F346" i="4" s="1"/>
  <c r="N345" i="4"/>
  <c r="I345" i="4"/>
  <c r="K345" i="4" s="1"/>
  <c r="D345" i="4"/>
  <c r="F345" i="4" s="1"/>
  <c r="N344" i="4"/>
  <c r="I344" i="4"/>
  <c r="K344" i="4" s="1"/>
  <c r="F344" i="4"/>
  <c r="D344" i="4"/>
  <c r="N343" i="4"/>
  <c r="I343" i="4"/>
  <c r="K343" i="4" s="1"/>
  <c r="F343" i="4"/>
  <c r="D343" i="4"/>
  <c r="N342" i="4"/>
  <c r="K342" i="4"/>
  <c r="I342" i="4"/>
  <c r="D342" i="4"/>
  <c r="F342" i="4" s="1"/>
  <c r="N341" i="4"/>
  <c r="K341" i="4"/>
  <c r="I341" i="4"/>
  <c r="F341" i="4"/>
  <c r="D341" i="4"/>
  <c r="N340" i="4"/>
  <c r="I340" i="4"/>
  <c r="K340" i="4" s="1"/>
  <c r="D340" i="4"/>
  <c r="F340" i="4" s="1"/>
  <c r="N339" i="4"/>
  <c r="K339" i="4"/>
  <c r="I339" i="4"/>
  <c r="D339" i="4"/>
  <c r="F339" i="4" s="1"/>
  <c r="N338" i="4"/>
  <c r="I338" i="4"/>
  <c r="K338" i="4" s="1"/>
  <c r="D338" i="4"/>
  <c r="F338" i="4" s="1"/>
  <c r="N337" i="4"/>
  <c r="I337" i="4"/>
  <c r="K337" i="4" s="1"/>
  <c r="D337" i="4"/>
  <c r="F337" i="4" s="1"/>
  <c r="N336" i="4"/>
  <c r="I336" i="4"/>
  <c r="K336" i="4" s="1"/>
  <c r="F336" i="4"/>
  <c r="D336" i="4"/>
  <c r="N335" i="4"/>
  <c r="I335" i="4"/>
  <c r="K335" i="4" s="1"/>
  <c r="F335" i="4"/>
  <c r="D335" i="4"/>
  <c r="N334" i="4"/>
  <c r="K334" i="4"/>
  <c r="I334" i="4"/>
  <c r="D334" i="4"/>
  <c r="F334" i="4" s="1"/>
  <c r="N333" i="4"/>
  <c r="K333" i="4"/>
  <c r="I333" i="4"/>
  <c r="F333" i="4"/>
  <c r="D333" i="4"/>
  <c r="N332" i="4"/>
  <c r="I332" i="4"/>
  <c r="K332" i="4" s="1"/>
  <c r="D332" i="4"/>
  <c r="F332" i="4" s="1"/>
  <c r="N331" i="4"/>
  <c r="K331" i="4"/>
  <c r="I331" i="4"/>
  <c r="D331" i="4"/>
  <c r="F331" i="4" s="1"/>
  <c r="N330" i="4"/>
  <c r="I330" i="4"/>
  <c r="K330" i="4" s="1"/>
  <c r="D330" i="4"/>
  <c r="F330" i="4" s="1"/>
  <c r="N329" i="4"/>
  <c r="I329" i="4"/>
  <c r="K329" i="4" s="1"/>
  <c r="D329" i="4"/>
  <c r="F329" i="4" s="1"/>
  <c r="N328" i="4"/>
  <c r="I328" i="4"/>
  <c r="K328" i="4" s="1"/>
  <c r="F328" i="4"/>
  <c r="D328" i="4"/>
  <c r="N327" i="4"/>
  <c r="I327" i="4"/>
  <c r="K327" i="4" s="1"/>
  <c r="F327" i="4"/>
  <c r="D327" i="4"/>
  <c r="N326" i="4"/>
  <c r="K326" i="4"/>
  <c r="I326" i="4"/>
  <c r="D326" i="4"/>
  <c r="F326" i="4" s="1"/>
  <c r="N325" i="4"/>
  <c r="K325" i="4"/>
  <c r="I325" i="4"/>
  <c r="F325" i="4"/>
  <c r="D325" i="4"/>
  <c r="N324" i="4"/>
  <c r="I324" i="4"/>
  <c r="K324" i="4" s="1"/>
  <c r="D324" i="4"/>
  <c r="F324" i="4" s="1"/>
  <c r="N323" i="4"/>
  <c r="K323" i="4"/>
  <c r="I323" i="4"/>
  <c r="D323" i="4"/>
  <c r="F323" i="4" s="1"/>
  <c r="N322" i="4"/>
  <c r="I322" i="4"/>
  <c r="K322" i="4" s="1"/>
  <c r="D322" i="4"/>
  <c r="F322" i="4" s="1"/>
  <c r="N321" i="4"/>
  <c r="I321" i="4"/>
  <c r="K321" i="4" s="1"/>
  <c r="D321" i="4"/>
  <c r="F321" i="4" s="1"/>
  <c r="N320" i="4"/>
  <c r="I320" i="4"/>
  <c r="K320" i="4" s="1"/>
  <c r="F320" i="4"/>
  <c r="D320" i="4"/>
  <c r="N319" i="4"/>
  <c r="I319" i="4"/>
  <c r="K319" i="4" s="1"/>
  <c r="F319" i="4"/>
  <c r="D319" i="4"/>
  <c r="N318" i="4"/>
  <c r="K318" i="4"/>
  <c r="I318" i="4"/>
  <c r="D318" i="4"/>
  <c r="F318" i="4" s="1"/>
  <c r="N317" i="4"/>
  <c r="K317" i="4"/>
  <c r="I317" i="4"/>
  <c r="F317" i="4"/>
  <c r="D317" i="4"/>
  <c r="N316" i="4"/>
  <c r="I316" i="4"/>
  <c r="K316" i="4" s="1"/>
  <c r="D316" i="4"/>
  <c r="F316" i="4" s="1"/>
  <c r="N315" i="4"/>
  <c r="K315" i="4"/>
  <c r="I315" i="4"/>
  <c r="D315" i="4"/>
  <c r="F315" i="4" s="1"/>
  <c r="N314" i="4"/>
  <c r="I314" i="4"/>
  <c r="K314" i="4" s="1"/>
  <c r="D314" i="4"/>
  <c r="F314" i="4" s="1"/>
  <c r="N313" i="4"/>
  <c r="I313" i="4"/>
  <c r="K313" i="4" s="1"/>
  <c r="D313" i="4"/>
  <c r="F313" i="4" s="1"/>
  <c r="N312" i="4"/>
  <c r="I312" i="4"/>
  <c r="K312" i="4" s="1"/>
  <c r="F312" i="4"/>
  <c r="D312" i="4"/>
  <c r="N311" i="4"/>
  <c r="I311" i="4"/>
  <c r="K311" i="4" s="1"/>
  <c r="F311" i="4"/>
  <c r="D311" i="4"/>
  <c r="N310" i="4"/>
  <c r="K310" i="4"/>
  <c r="I310" i="4"/>
  <c r="D310" i="4"/>
  <c r="F310" i="4" s="1"/>
  <c r="N309" i="4"/>
  <c r="K309" i="4"/>
  <c r="I309" i="4"/>
  <c r="F309" i="4"/>
  <c r="D309" i="4"/>
  <c r="N308" i="4"/>
  <c r="I308" i="4"/>
  <c r="K308" i="4" s="1"/>
  <c r="D308" i="4"/>
  <c r="F308" i="4" s="1"/>
  <c r="N307" i="4"/>
  <c r="K307" i="4"/>
  <c r="I307" i="4"/>
  <c r="D307" i="4"/>
  <c r="F307" i="4" s="1"/>
  <c r="N306" i="4"/>
  <c r="I306" i="4"/>
  <c r="K306" i="4" s="1"/>
  <c r="D306" i="4"/>
  <c r="F306" i="4" s="1"/>
  <c r="N305" i="4"/>
  <c r="I305" i="4"/>
  <c r="K305" i="4" s="1"/>
  <c r="D305" i="4"/>
  <c r="F305" i="4" s="1"/>
  <c r="N304" i="4"/>
  <c r="I304" i="4"/>
  <c r="K304" i="4" s="1"/>
  <c r="F304" i="4"/>
  <c r="D304" i="4"/>
  <c r="N303" i="4"/>
  <c r="I303" i="4"/>
  <c r="K303" i="4" s="1"/>
  <c r="F303" i="4"/>
  <c r="D303" i="4"/>
  <c r="N302" i="4"/>
  <c r="K302" i="4"/>
  <c r="I302" i="4"/>
  <c r="D302" i="4"/>
  <c r="F302" i="4" s="1"/>
  <c r="N301" i="4"/>
  <c r="K301" i="4"/>
  <c r="I301" i="4"/>
  <c r="F301" i="4"/>
  <c r="D301" i="4"/>
  <c r="N300" i="4"/>
  <c r="I300" i="4"/>
  <c r="K300" i="4" s="1"/>
  <c r="D300" i="4"/>
  <c r="F300" i="4" s="1"/>
  <c r="N299" i="4"/>
  <c r="K299" i="4"/>
  <c r="I299" i="4"/>
  <c r="D299" i="4"/>
  <c r="F299" i="4" s="1"/>
  <c r="N298" i="4"/>
  <c r="I298" i="4"/>
  <c r="K298" i="4" s="1"/>
  <c r="D298" i="4"/>
  <c r="F298" i="4" s="1"/>
  <c r="N297" i="4"/>
  <c r="I297" i="4"/>
  <c r="K297" i="4" s="1"/>
  <c r="D297" i="4"/>
  <c r="F297" i="4" s="1"/>
  <c r="N296" i="4"/>
  <c r="I296" i="4"/>
  <c r="K296" i="4" s="1"/>
  <c r="F296" i="4"/>
  <c r="D296" i="4"/>
  <c r="N295" i="4"/>
  <c r="I295" i="4"/>
  <c r="K295" i="4" s="1"/>
  <c r="F295" i="4"/>
  <c r="D295" i="4"/>
  <c r="N294" i="4"/>
  <c r="K294" i="4"/>
  <c r="I294" i="4"/>
  <c r="D294" i="4"/>
  <c r="F294" i="4" s="1"/>
  <c r="N293" i="4"/>
  <c r="K293" i="4"/>
  <c r="I293" i="4"/>
  <c r="F293" i="4"/>
  <c r="D293" i="4"/>
  <c r="N292" i="4"/>
  <c r="I292" i="4"/>
  <c r="K292" i="4" s="1"/>
  <c r="D292" i="4"/>
  <c r="F292" i="4" s="1"/>
  <c r="N291" i="4"/>
  <c r="K291" i="4"/>
  <c r="I291" i="4"/>
  <c r="D291" i="4"/>
  <c r="F291" i="4" s="1"/>
  <c r="N290" i="4"/>
  <c r="I290" i="4"/>
  <c r="K290" i="4" s="1"/>
  <c r="D290" i="4"/>
  <c r="F290" i="4" s="1"/>
  <c r="N289" i="4"/>
  <c r="I289" i="4"/>
  <c r="K289" i="4" s="1"/>
  <c r="D289" i="4"/>
  <c r="F289" i="4" s="1"/>
  <c r="N288" i="4"/>
  <c r="I288" i="4"/>
  <c r="K288" i="4" s="1"/>
  <c r="F288" i="4"/>
  <c r="D288" i="4"/>
  <c r="N287" i="4"/>
  <c r="I287" i="4"/>
  <c r="K287" i="4" s="1"/>
  <c r="F287" i="4"/>
  <c r="D287" i="4"/>
  <c r="N286" i="4"/>
  <c r="K286" i="4"/>
  <c r="I286" i="4"/>
  <c r="D286" i="4"/>
  <c r="F286" i="4" s="1"/>
  <c r="N285" i="4"/>
  <c r="K285" i="4"/>
  <c r="I285" i="4"/>
  <c r="F285" i="4"/>
  <c r="D285" i="4"/>
  <c r="N284" i="4"/>
  <c r="I284" i="4"/>
  <c r="K284" i="4" s="1"/>
  <c r="D284" i="4"/>
  <c r="F284" i="4" s="1"/>
  <c r="N283" i="4"/>
  <c r="K283" i="4"/>
  <c r="I283" i="4"/>
  <c r="D283" i="4"/>
  <c r="F283" i="4" s="1"/>
  <c r="N282" i="4"/>
  <c r="I282" i="4"/>
  <c r="K282" i="4" s="1"/>
  <c r="D282" i="4"/>
  <c r="F282" i="4" s="1"/>
  <c r="N281" i="4"/>
  <c r="I281" i="4"/>
  <c r="K281" i="4" s="1"/>
  <c r="D281" i="4"/>
  <c r="F281" i="4" s="1"/>
  <c r="N280" i="4"/>
  <c r="I280" i="4"/>
  <c r="K280" i="4" s="1"/>
  <c r="F280" i="4"/>
  <c r="D280" i="4"/>
  <c r="N279" i="4"/>
  <c r="I279" i="4"/>
  <c r="D279" i="4"/>
  <c r="F279" i="4" s="1"/>
  <c r="N278" i="4"/>
  <c r="I278" i="4"/>
  <c r="F278" i="4"/>
  <c r="D278" i="4"/>
  <c r="N277" i="4"/>
  <c r="I277" i="4"/>
  <c r="D277" i="4"/>
  <c r="F277" i="4" s="1"/>
  <c r="N276" i="4"/>
  <c r="I276" i="4"/>
  <c r="F276" i="4"/>
  <c r="D276" i="4"/>
  <c r="N275" i="4"/>
  <c r="I275" i="4"/>
  <c r="D275" i="4"/>
  <c r="F275" i="4" s="1"/>
  <c r="N274" i="4"/>
  <c r="I274" i="4"/>
  <c r="F274" i="4"/>
  <c r="D274" i="4"/>
  <c r="N273" i="4"/>
  <c r="I273" i="4"/>
  <c r="D273" i="4"/>
  <c r="F273" i="4" s="1"/>
  <c r="N272" i="4"/>
  <c r="I272" i="4"/>
  <c r="F272" i="4"/>
  <c r="D272" i="4"/>
  <c r="N271" i="4"/>
  <c r="I271" i="4"/>
  <c r="D271" i="4"/>
  <c r="F271" i="4" s="1"/>
  <c r="N270" i="4"/>
  <c r="I270" i="4"/>
  <c r="F270" i="4"/>
  <c r="D270" i="4"/>
  <c r="N269" i="4"/>
  <c r="I269" i="4"/>
  <c r="D269" i="4"/>
  <c r="F269" i="4" s="1"/>
  <c r="N268" i="4"/>
  <c r="I268" i="4"/>
  <c r="F268" i="4"/>
  <c r="D268" i="4"/>
  <c r="N267" i="4"/>
  <c r="I267" i="4"/>
  <c r="D267" i="4"/>
  <c r="F267" i="4" s="1"/>
  <c r="N266" i="4"/>
  <c r="I266" i="4"/>
  <c r="F266" i="4"/>
  <c r="D266" i="4"/>
  <c r="N265" i="4"/>
  <c r="I265" i="4"/>
  <c r="D265" i="4"/>
  <c r="F265" i="4" s="1"/>
  <c r="N264" i="4"/>
  <c r="I264" i="4"/>
  <c r="F264" i="4"/>
  <c r="D264" i="4"/>
  <c r="N263" i="4"/>
  <c r="I263" i="4"/>
  <c r="D263" i="4"/>
  <c r="F263" i="4" s="1"/>
  <c r="N262" i="4"/>
  <c r="I262" i="4"/>
  <c r="F262" i="4"/>
  <c r="D262" i="4"/>
  <c r="N261" i="4"/>
  <c r="I261" i="4"/>
  <c r="D261" i="4"/>
  <c r="F261" i="4" s="1"/>
  <c r="N260" i="4"/>
  <c r="I260" i="4"/>
  <c r="F260" i="4"/>
  <c r="D260" i="4"/>
  <c r="N259" i="4"/>
  <c r="I259" i="4"/>
  <c r="D259" i="4"/>
  <c r="F259" i="4" s="1"/>
  <c r="N258" i="4"/>
  <c r="I258" i="4"/>
  <c r="F258" i="4"/>
  <c r="D258" i="4"/>
  <c r="N257" i="4"/>
  <c r="I257" i="4"/>
  <c r="D257" i="4"/>
  <c r="F257" i="4" s="1"/>
  <c r="N256" i="4"/>
  <c r="I256" i="4"/>
  <c r="F256" i="4"/>
  <c r="D256" i="4"/>
  <c r="N255" i="4"/>
  <c r="I255" i="4"/>
  <c r="D255" i="4"/>
  <c r="F255" i="4" s="1"/>
  <c r="N254" i="4"/>
  <c r="I254" i="4"/>
  <c r="F254" i="4"/>
  <c r="D254" i="4"/>
  <c r="N253" i="4"/>
  <c r="I253" i="4"/>
  <c r="D253" i="4"/>
  <c r="F253" i="4" s="1"/>
  <c r="N252" i="4"/>
  <c r="I252" i="4"/>
  <c r="F252" i="4"/>
  <c r="D252" i="4"/>
  <c r="N251" i="4"/>
  <c r="I251" i="4"/>
  <c r="D251" i="4"/>
  <c r="F251" i="4" s="1"/>
  <c r="N250" i="4"/>
  <c r="I250" i="4"/>
  <c r="F250" i="4"/>
  <c r="D250" i="4"/>
  <c r="N249" i="4"/>
  <c r="I249" i="4"/>
  <c r="D249" i="4"/>
  <c r="F249" i="4" s="1"/>
  <c r="N248" i="4"/>
  <c r="I248" i="4"/>
  <c r="F248" i="4"/>
  <c r="D248" i="4"/>
  <c r="N247" i="4"/>
  <c r="K247" i="4"/>
  <c r="I247" i="4"/>
  <c r="F247" i="4"/>
  <c r="D247" i="4"/>
  <c r="N246" i="4"/>
  <c r="K246" i="4"/>
  <c r="I246" i="4"/>
  <c r="F246" i="4"/>
  <c r="D246" i="4"/>
  <c r="N245" i="4"/>
  <c r="K245" i="4"/>
  <c r="I245" i="4"/>
  <c r="F245" i="4"/>
  <c r="D245" i="4"/>
  <c r="N244" i="4"/>
  <c r="K244" i="4"/>
  <c r="I244" i="4"/>
  <c r="D244" i="4"/>
  <c r="F244" i="4" s="1"/>
  <c r="N243" i="4"/>
  <c r="K243" i="4"/>
  <c r="I243" i="4"/>
  <c r="D243" i="4"/>
  <c r="F243" i="4" s="1"/>
  <c r="N242" i="4"/>
  <c r="I242" i="4"/>
  <c r="K242" i="4" s="1"/>
  <c r="D242" i="4"/>
  <c r="F242" i="4" s="1"/>
  <c r="N241" i="4"/>
  <c r="I241" i="4"/>
  <c r="K241" i="4" s="1"/>
  <c r="F241" i="4"/>
  <c r="D241" i="4"/>
  <c r="N240" i="4"/>
  <c r="I240" i="4"/>
  <c r="K240" i="4" s="1"/>
  <c r="F240" i="4"/>
  <c r="D240" i="4"/>
  <c r="N239" i="4"/>
  <c r="K239" i="4"/>
  <c r="I239" i="4"/>
  <c r="F239" i="4"/>
  <c r="D239" i="4"/>
  <c r="N238" i="4"/>
  <c r="K238" i="4"/>
  <c r="I238" i="4"/>
  <c r="F238" i="4"/>
  <c r="D238" i="4"/>
  <c r="N237" i="4"/>
  <c r="K237" i="4"/>
  <c r="I237" i="4"/>
  <c r="F237" i="4"/>
  <c r="D237" i="4"/>
  <c r="N236" i="4"/>
  <c r="K236" i="4"/>
  <c r="I236" i="4"/>
  <c r="D236" i="4"/>
  <c r="F236" i="4" s="1"/>
  <c r="N235" i="4"/>
  <c r="K235" i="4"/>
  <c r="I235" i="4"/>
  <c r="D235" i="4"/>
  <c r="F235" i="4" s="1"/>
  <c r="N234" i="4"/>
  <c r="I234" i="4"/>
  <c r="K234" i="4" s="1"/>
  <c r="D234" i="4"/>
  <c r="F234" i="4" s="1"/>
  <c r="N233" i="4"/>
  <c r="I233" i="4"/>
  <c r="K233" i="4" s="1"/>
  <c r="F233" i="4"/>
  <c r="D233" i="4"/>
  <c r="N232" i="4"/>
  <c r="I232" i="4"/>
  <c r="K232" i="4" s="1"/>
  <c r="F232" i="4"/>
  <c r="D232" i="4"/>
  <c r="N231" i="4"/>
  <c r="K231" i="4"/>
  <c r="I231" i="4"/>
  <c r="F231" i="4"/>
  <c r="D231" i="4"/>
  <c r="N230" i="4"/>
  <c r="K230" i="4"/>
  <c r="I230" i="4"/>
  <c r="F230" i="4"/>
  <c r="D230" i="4"/>
  <c r="N229" i="4"/>
  <c r="K229" i="4"/>
  <c r="I229" i="4"/>
  <c r="F229" i="4"/>
  <c r="D229" i="4"/>
  <c r="N228" i="4"/>
  <c r="K228" i="4"/>
  <c r="I228" i="4"/>
  <c r="D228" i="4"/>
  <c r="F228" i="4" s="1"/>
  <c r="N227" i="4"/>
  <c r="K227" i="4"/>
  <c r="I227" i="4"/>
  <c r="D227" i="4"/>
  <c r="F227" i="4" s="1"/>
  <c r="N226" i="4"/>
  <c r="I226" i="4"/>
  <c r="K226" i="4" s="1"/>
  <c r="D226" i="4"/>
  <c r="F226" i="4" s="1"/>
  <c r="N225" i="4"/>
  <c r="I225" i="4"/>
  <c r="K225" i="4" s="1"/>
  <c r="F225" i="4"/>
  <c r="D225" i="4"/>
  <c r="N224" i="4"/>
  <c r="I224" i="4"/>
  <c r="K224" i="4" s="1"/>
  <c r="F224" i="4"/>
  <c r="D224" i="4"/>
  <c r="N223" i="4"/>
  <c r="K223" i="4"/>
  <c r="I223" i="4"/>
  <c r="F223" i="4"/>
  <c r="D223" i="4"/>
  <c r="N222" i="4"/>
  <c r="K222" i="4"/>
  <c r="I222" i="4"/>
  <c r="F222" i="4"/>
  <c r="D222" i="4"/>
  <c r="N221" i="4"/>
  <c r="K221" i="4"/>
  <c r="I221" i="4"/>
  <c r="F221" i="4"/>
  <c r="D221" i="4"/>
  <c r="N220" i="4"/>
  <c r="K220" i="4"/>
  <c r="I220" i="4"/>
  <c r="D220" i="4"/>
  <c r="F220" i="4" s="1"/>
  <c r="N219" i="4"/>
  <c r="I219" i="4"/>
  <c r="K219" i="4" s="1"/>
  <c r="D219" i="4"/>
  <c r="F219" i="4" s="1"/>
  <c r="N218" i="4"/>
  <c r="I218" i="4"/>
  <c r="K218" i="4" s="1"/>
  <c r="D218" i="4"/>
  <c r="F218" i="4" s="1"/>
  <c r="N217" i="4"/>
  <c r="I217" i="4"/>
  <c r="K217" i="4" s="1"/>
  <c r="F217" i="4"/>
  <c r="D217" i="4"/>
  <c r="N216" i="4"/>
  <c r="I216" i="4"/>
  <c r="K216" i="4" s="1"/>
  <c r="F216" i="4"/>
  <c r="D216" i="4"/>
  <c r="N215" i="4"/>
  <c r="K215" i="4"/>
  <c r="I215" i="4"/>
  <c r="F215" i="4"/>
  <c r="D215" i="4"/>
  <c r="N214" i="4"/>
  <c r="K214" i="4"/>
  <c r="I214" i="4"/>
  <c r="F214" i="4"/>
  <c r="D214" i="4"/>
  <c r="N213" i="4"/>
  <c r="K213" i="4"/>
  <c r="I213" i="4"/>
  <c r="D213" i="4"/>
  <c r="F213" i="4" s="1"/>
  <c r="N212" i="4"/>
  <c r="K212" i="4"/>
  <c r="I212" i="4"/>
  <c r="D212" i="4"/>
  <c r="F212" i="4" s="1"/>
  <c r="N211" i="4"/>
  <c r="I211" i="4"/>
  <c r="K211" i="4" s="1"/>
  <c r="D211" i="4"/>
  <c r="F211" i="4" s="1"/>
  <c r="N210" i="4"/>
  <c r="I210" i="4"/>
  <c r="K210" i="4" s="1"/>
  <c r="D210" i="4"/>
  <c r="F210" i="4" s="1"/>
  <c r="N209" i="4"/>
  <c r="I209" i="4"/>
  <c r="K209" i="4" s="1"/>
  <c r="F209" i="4"/>
  <c r="D209" i="4"/>
  <c r="N208" i="4"/>
  <c r="I208" i="4"/>
  <c r="K208" i="4" s="1"/>
  <c r="F208" i="4"/>
  <c r="D208" i="4"/>
  <c r="N207" i="4"/>
  <c r="K207" i="4"/>
  <c r="I207" i="4"/>
  <c r="F207" i="4"/>
  <c r="D207" i="4"/>
  <c r="N206" i="4"/>
  <c r="K206" i="4"/>
  <c r="I206" i="4"/>
  <c r="F206" i="4"/>
  <c r="D206" i="4"/>
  <c r="N205" i="4"/>
  <c r="K205" i="4"/>
  <c r="I205" i="4"/>
  <c r="F205" i="4"/>
  <c r="D205" i="4"/>
  <c r="N204" i="4"/>
  <c r="K204" i="4"/>
  <c r="I204" i="4"/>
  <c r="D204" i="4"/>
  <c r="F204" i="4" s="1"/>
  <c r="N203" i="4"/>
  <c r="I203" i="4"/>
  <c r="K203" i="4" s="1"/>
  <c r="D203" i="4"/>
  <c r="F203" i="4" s="1"/>
  <c r="N202" i="4"/>
  <c r="I202" i="4"/>
  <c r="K202" i="4" s="1"/>
  <c r="D202" i="4"/>
  <c r="F202" i="4" s="1"/>
  <c r="F201" i="4"/>
  <c r="D201" i="4"/>
  <c r="D200" i="4"/>
  <c r="F200" i="4" s="1"/>
  <c r="D199" i="4"/>
  <c r="F199" i="4" s="1"/>
  <c r="D198" i="4"/>
  <c r="F198" i="4" s="1"/>
  <c r="F197" i="4"/>
  <c r="D197" i="4"/>
  <c r="D196" i="4"/>
  <c r="F196" i="4" s="1"/>
  <c r="D195" i="4"/>
  <c r="F195" i="4" s="1"/>
  <c r="D194" i="4"/>
  <c r="F194" i="4" s="1"/>
  <c r="F193" i="4"/>
  <c r="D193" i="4"/>
  <c r="D192" i="4"/>
  <c r="F192" i="4" s="1"/>
  <c r="D191" i="4"/>
  <c r="F191" i="4" s="1"/>
  <c r="D190" i="4"/>
  <c r="F190" i="4" s="1"/>
  <c r="F189" i="4"/>
  <c r="D189" i="4"/>
  <c r="F188" i="4"/>
  <c r="D188" i="4"/>
  <c r="D187" i="4"/>
  <c r="F187" i="4" s="1"/>
  <c r="D186" i="4"/>
  <c r="F186" i="4" s="1"/>
  <c r="F185" i="4"/>
  <c r="D185" i="4"/>
  <c r="D184" i="4"/>
  <c r="F184" i="4" s="1"/>
  <c r="D183" i="4"/>
  <c r="F183" i="4" s="1"/>
  <c r="D182" i="4"/>
  <c r="F182" i="4" s="1"/>
  <c r="F181" i="4"/>
  <c r="D181" i="4"/>
  <c r="D180" i="4"/>
  <c r="F180" i="4" s="1"/>
  <c r="D179" i="4"/>
  <c r="F179" i="4" s="1"/>
  <c r="F178" i="4"/>
  <c r="D178" i="4"/>
  <c r="F177" i="4"/>
  <c r="D177" i="4"/>
  <c r="F176" i="4"/>
  <c r="D176" i="4"/>
  <c r="D175" i="4"/>
  <c r="F175" i="4" s="1"/>
  <c r="D174" i="4"/>
  <c r="F174" i="4" s="1"/>
  <c r="F173" i="4"/>
  <c r="D173" i="4"/>
  <c r="D172" i="4"/>
  <c r="F172" i="4" s="1"/>
  <c r="D171" i="4"/>
  <c r="F171" i="4" s="1"/>
  <c r="D170" i="4"/>
  <c r="F170" i="4" s="1"/>
  <c r="F169" i="4"/>
  <c r="D169" i="4"/>
  <c r="D168" i="4"/>
  <c r="F168" i="4" s="1"/>
  <c r="D167" i="4"/>
  <c r="F167" i="4" s="1"/>
  <c r="D166" i="4"/>
  <c r="F166" i="4" s="1"/>
  <c r="F165" i="4"/>
  <c r="D165" i="4"/>
  <c r="D164" i="4"/>
  <c r="F164" i="4" s="1"/>
  <c r="D163" i="4"/>
  <c r="F163" i="4" s="1"/>
  <c r="F162" i="4"/>
  <c r="D162" i="4"/>
  <c r="F161" i="4"/>
  <c r="D161" i="4"/>
  <c r="F160" i="4"/>
  <c r="D160" i="4"/>
  <c r="D159" i="4"/>
  <c r="F159" i="4" s="1"/>
  <c r="D158" i="4"/>
  <c r="F158" i="4" s="1"/>
  <c r="F157" i="4"/>
  <c r="D157" i="4"/>
  <c r="D156" i="4"/>
  <c r="F156" i="4" s="1"/>
  <c r="D155" i="4"/>
  <c r="F155" i="4" s="1"/>
  <c r="F154" i="4"/>
  <c r="D154" i="4"/>
  <c r="F153" i="4"/>
  <c r="D153" i="4"/>
  <c r="D152" i="4"/>
  <c r="F152" i="4" s="1"/>
  <c r="D151" i="4"/>
  <c r="F151" i="4" s="1"/>
  <c r="D150" i="4"/>
  <c r="F150" i="4" s="1"/>
  <c r="F149" i="4"/>
  <c r="D149" i="4"/>
  <c r="D148" i="4"/>
  <c r="F148" i="4" s="1"/>
  <c r="D147" i="4"/>
  <c r="F147" i="4" s="1"/>
  <c r="F146" i="4"/>
  <c r="D146" i="4"/>
  <c r="F145" i="4"/>
  <c r="D145" i="4"/>
  <c r="F144" i="4"/>
  <c r="D144" i="4"/>
  <c r="D143" i="4"/>
  <c r="F143" i="4" s="1"/>
  <c r="D142" i="4"/>
  <c r="F142" i="4" s="1"/>
  <c r="D141" i="4"/>
  <c r="F141" i="4" s="1"/>
  <c r="D140" i="4"/>
  <c r="F140" i="4" s="1"/>
  <c r="D139" i="4"/>
  <c r="F139" i="4" s="1"/>
  <c r="D138" i="4"/>
  <c r="F138" i="4" s="1"/>
  <c r="D137" i="4"/>
  <c r="F137" i="4" s="1"/>
  <c r="D136" i="4"/>
  <c r="F136" i="4" s="1"/>
  <c r="D135" i="4"/>
  <c r="F135" i="4" s="1"/>
  <c r="D134" i="4"/>
  <c r="F134" i="4" s="1"/>
  <c r="D133" i="4"/>
  <c r="F133" i="4" s="1"/>
  <c r="D132" i="4"/>
  <c r="F132" i="4" s="1"/>
  <c r="D131" i="4"/>
  <c r="F131" i="4" s="1"/>
  <c r="D130" i="4"/>
  <c r="F130" i="4" s="1"/>
  <c r="D129" i="4"/>
  <c r="F129" i="4" s="1"/>
  <c r="D128" i="4"/>
  <c r="F128" i="4" s="1"/>
  <c r="D127" i="4"/>
  <c r="F127" i="4" s="1"/>
  <c r="D126" i="4"/>
  <c r="F126" i="4" s="1"/>
  <c r="D125" i="4"/>
  <c r="F125" i="4" s="1"/>
  <c r="D124" i="4"/>
  <c r="F124" i="4" s="1"/>
  <c r="D123" i="4"/>
  <c r="F123" i="4" s="1"/>
  <c r="D122" i="4"/>
  <c r="F122" i="4" s="1"/>
  <c r="D121" i="4"/>
  <c r="F121" i="4" s="1"/>
  <c r="D120" i="4"/>
  <c r="F120" i="4" s="1"/>
  <c r="D119" i="4"/>
  <c r="F119" i="4" s="1"/>
  <c r="D118" i="4"/>
  <c r="F118" i="4" s="1"/>
  <c r="D117" i="4"/>
  <c r="F117" i="4" s="1"/>
  <c r="D116" i="4"/>
  <c r="F116" i="4" s="1"/>
  <c r="D115" i="4"/>
  <c r="F115" i="4" s="1"/>
  <c r="D114" i="4"/>
  <c r="F114" i="4" s="1"/>
  <c r="D113" i="4"/>
  <c r="F113" i="4" s="1"/>
  <c r="D112" i="4"/>
  <c r="F112" i="4" s="1"/>
  <c r="D111" i="4"/>
  <c r="F111" i="4" s="1"/>
  <c r="D110" i="4"/>
  <c r="F110" i="4" s="1"/>
  <c r="D109" i="4"/>
  <c r="F109" i="4" s="1"/>
  <c r="D108" i="4"/>
  <c r="F108" i="4" s="1"/>
  <c r="D107" i="4"/>
  <c r="F107" i="4" s="1"/>
  <c r="D106" i="4"/>
  <c r="F106" i="4" s="1"/>
  <c r="D105" i="4"/>
  <c r="F105" i="4" s="1"/>
  <c r="D104" i="4"/>
  <c r="F104" i="4" s="1"/>
  <c r="D103" i="4"/>
  <c r="F103" i="4" s="1"/>
  <c r="D102" i="4"/>
  <c r="F102" i="4" s="1"/>
  <c r="D101" i="4"/>
  <c r="F101" i="4" s="1"/>
  <c r="D100" i="4"/>
  <c r="F100" i="4" s="1"/>
  <c r="D99" i="4"/>
  <c r="F99" i="4" s="1"/>
  <c r="D98" i="4"/>
  <c r="F98" i="4" s="1"/>
  <c r="D97" i="4"/>
  <c r="F97" i="4" s="1"/>
  <c r="D96" i="4"/>
  <c r="F96" i="4" s="1"/>
  <c r="D95" i="4"/>
  <c r="F95" i="4" s="1"/>
  <c r="D94" i="4"/>
  <c r="F94" i="4" s="1"/>
  <c r="D93" i="4"/>
  <c r="F93" i="4" s="1"/>
  <c r="D92" i="4"/>
  <c r="F92" i="4" s="1"/>
  <c r="D91" i="4"/>
  <c r="F91" i="4" s="1"/>
  <c r="D90" i="4"/>
  <c r="F90" i="4" s="1"/>
  <c r="D89" i="4"/>
  <c r="F89" i="4" s="1"/>
  <c r="D88" i="4"/>
  <c r="F88" i="4" s="1"/>
  <c r="D87" i="4"/>
  <c r="F87" i="4" s="1"/>
  <c r="D86" i="4"/>
  <c r="F86" i="4" s="1"/>
  <c r="D85" i="4"/>
  <c r="F85" i="4" s="1"/>
  <c r="D84" i="4"/>
  <c r="F84" i="4" s="1"/>
  <c r="D83" i="4"/>
  <c r="F83" i="4" s="1"/>
  <c r="D82" i="4"/>
  <c r="F82" i="4" s="1"/>
  <c r="D81" i="4"/>
  <c r="F81" i="4" s="1"/>
  <c r="D80" i="4"/>
  <c r="F80" i="4" s="1"/>
  <c r="D79" i="4"/>
  <c r="F79" i="4" s="1"/>
  <c r="D78" i="4"/>
  <c r="F78" i="4" s="1"/>
  <c r="D77" i="4"/>
  <c r="F77" i="4" s="1"/>
  <c r="D76" i="4"/>
  <c r="F76" i="4" s="1"/>
  <c r="D75" i="4"/>
  <c r="F75" i="4" s="1"/>
  <c r="D74" i="4"/>
  <c r="F74" i="4" s="1"/>
  <c r="D73" i="4"/>
  <c r="F73" i="4" s="1"/>
  <c r="D72" i="4"/>
  <c r="F72" i="4" s="1"/>
  <c r="D71" i="4"/>
  <c r="F71" i="4" s="1"/>
  <c r="D70" i="4"/>
  <c r="F70" i="4" s="1"/>
  <c r="D69" i="4"/>
  <c r="F69" i="4" s="1"/>
  <c r="D68" i="4"/>
  <c r="F68" i="4" s="1"/>
  <c r="D67" i="4"/>
  <c r="F67" i="4" s="1"/>
  <c r="D66" i="4"/>
  <c r="F66" i="4" s="1"/>
  <c r="D65" i="4"/>
  <c r="F65" i="4" s="1"/>
  <c r="D64" i="4"/>
  <c r="F64" i="4" s="1"/>
  <c r="D63" i="4"/>
  <c r="F63" i="4" s="1"/>
  <c r="D62" i="4"/>
  <c r="F62" i="4" s="1"/>
  <c r="D61" i="4"/>
  <c r="F61" i="4" s="1"/>
  <c r="D60" i="4"/>
  <c r="F60" i="4" s="1"/>
  <c r="D59" i="4"/>
  <c r="F59" i="4" s="1"/>
  <c r="D58" i="4"/>
  <c r="F58" i="4" s="1"/>
  <c r="D57" i="4"/>
  <c r="F57" i="4" s="1"/>
  <c r="D56" i="4"/>
  <c r="F56" i="4" s="1"/>
  <c r="D55" i="4"/>
  <c r="F55" i="4" s="1"/>
  <c r="D54" i="4"/>
  <c r="F54" i="4" s="1"/>
  <c r="D53" i="4"/>
  <c r="F53" i="4" s="1"/>
  <c r="D52" i="4"/>
  <c r="F52" i="4" s="1"/>
  <c r="D51" i="4"/>
  <c r="F51" i="4" s="1"/>
  <c r="D50" i="4"/>
  <c r="F50" i="4" s="1"/>
  <c r="D49" i="4"/>
  <c r="F49" i="4" s="1"/>
  <c r="D48" i="4"/>
  <c r="F48" i="4" s="1"/>
  <c r="D47" i="4"/>
  <c r="F47" i="4" s="1"/>
  <c r="D46" i="4"/>
  <c r="F46" i="4" s="1"/>
  <c r="D45" i="4"/>
  <c r="F45" i="4" s="1"/>
  <c r="D44" i="4"/>
  <c r="F44" i="4" s="1"/>
  <c r="D43" i="4"/>
  <c r="F43" i="4" s="1"/>
  <c r="D42" i="4"/>
  <c r="F42" i="4" s="1"/>
  <c r="D41" i="4"/>
  <c r="F41" i="4" s="1"/>
  <c r="D40" i="4"/>
  <c r="F40" i="4" s="1"/>
  <c r="D39" i="4"/>
  <c r="F39" i="4" s="1"/>
  <c r="D38" i="4"/>
  <c r="F38" i="4" s="1"/>
  <c r="D37" i="4"/>
  <c r="F37" i="4" s="1"/>
  <c r="D36" i="4"/>
  <c r="F36" i="4" s="1"/>
  <c r="D35" i="4"/>
  <c r="F35" i="4" s="1"/>
  <c r="D34" i="4"/>
  <c r="F34" i="4" s="1"/>
  <c r="D33" i="4"/>
  <c r="F33" i="4" s="1"/>
  <c r="D32" i="4"/>
  <c r="F32" i="4" s="1"/>
  <c r="D31" i="4"/>
  <c r="F31" i="4" s="1"/>
  <c r="D30" i="4"/>
  <c r="F30" i="4" s="1"/>
  <c r="D29" i="4"/>
  <c r="F29" i="4" s="1"/>
  <c r="D28" i="4"/>
  <c r="F28" i="4" s="1"/>
  <c r="D27" i="4"/>
  <c r="F27" i="4" s="1"/>
  <c r="D26" i="4"/>
  <c r="F26" i="4" s="1"/>
  <c r="D25" i="4"/>
  <c r="F25" i="4" s="1"/>
  <c r="D24" i="4"/>
  <c r="F24" i="4" s="1"/>
  <c r="D23" i="4"/>
  <c r="F23" i="4" s="1"/>
  <c r="D22" i="4"/>
  <c r="F22" i="4" s="1"/>
  <c r="D21" i="4"/>
  <c r="F21" i="4" s="1"/>
  <c r="D20" i="4"/>
  <c r="F20" i="4" s="1"/>
  <c r="D19" i="4"/>
  <c r="F19" i="4" s="1"/>
  <c r="D18" i="4"/>
  <c r="F18" i="4" s="1"/>
  <c r="D17" i="4"/>
  <c r="F17" i="4" s="1"/>
  <c r="D16" i="4"/>
  <c r="F16" i="4" s="1"/>
  <c r="D15" i="4"/>
  <c r="F15" i="4" s="1"/>
  <c r="D14" i="4"/>
  <c r="F14" i="4" s="1"/>
  <c r="D13" i="4"/>
  <c r="F13" i="4" s="1"/>
  <c r="D12" i="4"/>
  <c r="F12" i="4" s="1"/>
  <c r="D11" i="4"/>
  <c r="F11" i="4" s="1"/>
  <c r="D10" i="4"/>
  <c r="F10" i="4" s="1"/>
  <c r="D9" i="4"/>
  <c r="F9" i="4" s="1"/>
  <c r="BE25" i="3"/>
  <c r="NB24" i="3"/>
  <c r="MY24" i="3"/>
  <c r="MJ24" i="3"/>
  <c r="MI24" i="3"/>
  <c r="MH24" i="3"/>
  <c r="MG24" i="3"/>
  <c r="MF24" i="3"/>
  <c r="ME24" i="3"/>
  <c r="MD24" i="3"/>
  <c r="MC24" i="3"/>
  <c r="MB24" i="3"/>
  <c r="MA24" i="3"/>
  <c r="LZ24" i="3"/>
  <c r="LY24" i="3"/>
  <c r="LX24" i="3"/>
  <c r="LW24" i="3"/>
  <c r="LV24" i="3"/>
  <c r="LU24" i="3"/>
  <c r="LT24" i="3"/>
  <c r="LS24" i="3"/>
  <c r="LR24" i="3"/>
  <c r="LQ24" i="3"/>
  <c r="LP24" i="3"/>
  <c r="LO24" i="3"/>
  <c r="LN24" i="3"/>
  <c r="LM24" i="3"/>
  <c r="LL24" i="3"/>
  <c r="LK24" i="3"/>
  <c r="LJ24" i="3"/>
  <c r="LI24" i="3"/>
  <c r="LH24" i="3"/>
  <c r="LG24" i="3"/>
  <c r="LF24" i="3"/>
  <c r="LE24" i="3"/>
  <c r="LD24" i="3"/>
  <c r="LC24" i="3"/>
  <c r="LB24" i="3"/>
  <c r="LA24" i="3"/>
  <c r="KZ24" i="3"/>
  <c r="KY24" i="3"/>
  <c r="KX24" i="3"/>
  <c r="KW24" i="3"/>
  <c r="KV24" i="3"/>
  <c r="KU24" i="3"/>
  <c r="KT24" i="3"/>
  <c r="KS24" i="3"/>
  <c r="KR24" i="3"/>
  <c r="KQ24" i="3"/>
  <c r="KP24" i="3"/>
  <c r="KO24" i="3"/>
  <c r="KN24" i="3"/>
  <c r="KM24" i="3"/>
  <c r="KL24" i="3"/>
  <c r="KK24" i="3"/>
  <c r="KJ24" i="3"/>
  <c r="KI24" i="3"/>
  <c r="KH24" i="3"/>
  <c r="KG24" i="3"/>
  <c r="KF24" i="3"/>
  <c r="KE24" i="3"/>
  <c r="KD24" i="3"/>
  <c r="KC24" i="3"/>
  <c r="KB24" i="3"/>
  <c r="KA24" i="3"/>
  <c r="JZ24" i="3"/>
  <c r="JY24" i="3"/>
  <c r="JX24" i="3"/>
  <c r="JW24" i="3"/>
  <c r="H25" i="3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G26" i="1"/>
  <c r="L26" i="1" s="1"/>
  <c r="J25" i="1"/>
  <c r="I25" i="1"/>
  <c r="G25" i="1"/>
  <c r="L25" i="1" s="1"/>
  <c r="F25" i="1"/>
  <c r="H25" i="1" s="1"/>
  <c r="J24" i="1"/>
  <c r="I24" i="1"/>
  <c r="G24" i="1"/>
  <c r="L24" i="1" s="1"/>
  <c r="F24" i="1"/>
  <c r="K24" i="1" s="1"/>
  <c r="J23" i="1"/>
  <c r="I23" i="1"/>
  <c r="H23" i="1"/>
  <c r="G23" i="1"/>
  <c r="L23" i="1" s="1"/>
  <c r="F23" i="1"/>
  <c r="M23" i="1" s="1"/>
  <c r="J22" i="1"/>
  <c r="I22" i="1"/>
  <c r="G22" i="1"/>
  <c r="L22" i="1" s="1"/>
  <c r="F22" i="1"/>
  <c r="M22" i="1" s="1"/>
  <c r="J21" i="1"/>
  <c r="I21" i="1"/>
  <c r="K21" i="1" s="1"/>
  <c r="H21" i="1"/>
  <c r="G21" i="1"/>
  <c r="L21" i="1" s="1"/>
  <c r="F21" i="1"/>
  <c r="M21" i="1" s="1"/>
  <c r="L20" i="1"/>
  <c r="J20" i="1"/>
  <c r="I20" i="1"/>
  <c r="G20" i="1"/>
  <c r="F20" i="1"/>
  <c r="K20" i="1" s="1"/>
  <c r="M19" i="1"/>
  <c r="J19" i="1"/>
  <c r="I19" i="1"/>
  <c r="K19" i="1" s="1"/>
  <c r="H19" i="1"/>
  <c r="G19" i="1"/>
  <c r="L19" i="1" s="1"/>
  <c r="F19" i="1"/>
  <c r="L18" i="1"/>
  <c r="J18" i="1"/>
  <c r="I18" i="1"/>
  <c r="H18" i="1"/>
  <c r="G18" i="1"/>
  <c r="F18" i="1"/>
  <c r="K18" i="1" s="1"/>
  <c r="J17" i="1"/>
  <c r="I17" i="1"/>
  <c r="G17" i="1"/>
  <c r="L17" i="1" s="1"/>
  <c r="F17" i="1"/>
  <c r="M17" i="1" s="1"/>
  <c r="J16" i="1"/>
  <c r="I16" i="1"/>
  <c r="G16" i="1"/>
  <c r="L16" i="1" s="1"/>
  <c r="F16" i="1"/>
  <c r="K16" i="1" s="1"/>
  <c r="J15" i="1"/>
  <c r="I15" i="1"/>
  <c r="H15" i="1"/>
  <c r="G15" i="1"/>
  <c r="L15" i="1" s="1"/>
  <c r="F15" i="1"/>
  <c r="M15" i="1" s="1"/>
  <c r="J14" i="1"/>
  <c r="I14" i="1"/>
  <c r="H14" i="1"/>
  <c r="G14" i="1"/>
  <c r="M14" i="1" s="1"/>
  <c r="F14" i="1"/>
  <c r="J13" i="1"/>
  <c r="I13" i="1"/>
  <c r="K13" i="1" s="1"/>
  <c r="H13" i="1"/>
  <c r="G13" i="1"/>
  <c r="L13" i="1" s="1"/>
  <c r="F13" i="1"/>
  <c r="M13" i="1" s="1"/>
  <c r="L12" i="1"/>
  <c r="J12" i="1"/>
  <c r="I12" i="1"/>
  <c r="G12" i="1"/>
  <c r="F12" i="1"/>
  <c r="K12" i="1" s="1"/>
  <c r="M11" i="1"/>
  <c r="J11" i="1"/>
  <c r="I11" i="1"/>
  <c r="G11" i="1"/>
  <c r="L11" i="1" s="1"/>
  <c r="F11" i="1"/>
  <c r="H11" i="1" s="1"/>
  <c r="L10" i="1"/>
  <c r="J10" i="1"/>
  <c r="I10" i="1"/>
  <c r="H10" i="1"/>
  <c r="G10" i="1"/>
  <c r="F10" i="1"/>
  <c r="M10" i="1" s="1"/>
  <c r="J9" i="1"/>
  <c r="I9" i="1"/>
  <c r="G9" i="1"/>
  <c r="L9" i="1" s="1"/>
  <c r="F9" i="1"/>
  <c r="M9" i="1" s="1"/>
  <c r="J8" i="1"/>
  <c r="I8" i="1"/>
  <c r="G8" i="1"/>
  <c r="L8" i="1" s="1"/>
  <c r="F8" i="1"/>
  <c r="M8" i="1" s="1"/>
  <c r="L7" i="1"/>
  <c r="J7" i="1"/>
  <c r="I7" i="1"/>
  <c r="H7" i="1"/>
  <c r="G7" i="1"/>
  <c r="F7" i="1"/>
  <c r="M7" i="1" s="1"/>
  <c r="J6" i="1"/>
  <c r="I6" i="1"/>
  <c r="K6" i="1" s="1"/>
  <c r="G6" i="1"/>
  <c r="M6" i="1" s="1"/>
  <c r="F6" i="1"/>
  <c r="H6" i="1" s="1"/>
  <c r="J5" i="1"/>
  <c r="I5" i="1"/>
  <c r="K5" i="1" s="1"/>
  <c r="H5" i="1"/>
  <c r="G5" i="1"/>
  <c r="L5" i="1" s="1"/>
  <c r="F5" i="1"/>
  <c r="M5" i="1" s="1"/>
  <c r="J4" i="1"/>
  <c r="I4" i="1"/>
  <c r="G4" i="1"/>
  <c r="L4" i="1" s="1"/>
  <c r="F4" i="1"/>
  <c r="H4" i="1" s="1"/>
  <c r="E1" i="1" a="1"/>
  <c r="E1" i="1" s="1"/>
  <c r="K7" i="1" l="1"/>
  <c r="H8" i="1"/>
  <c r="M12" i="1"/>
  <c r="K15" i="1"/>
  <c r="H16" i="1"/>
  <c r="M20" i="1"/>
  <c r="L6" i="1"/>
  <c r="K8" i="1"/>
  <c r="O8" i="1" s="1"/>
  <c r="H9" i="1"/>
  <c r="L14" i="1"/>
  <c r="H17" i="1"/>
  <c r="H24" i="1"/>
  <c r="K9" i="1"/>
  <c r="O9" i="1" s="1"/>
  <c r="K17" i="1"/>
  <c r="O17" i="1" s="1"/>
  <c r="K23" i="1"/>
  <c r="O23" i="1" s="1"/>
  <c r="K10" i="1"/>
  <c r="O10" i="1" s="1"/>
  <c r="K11" i="1"/>
  <c r="H12" i="1"/>
  <c r="K14" i="1"/>
  <c r="M16" i="1"/>
  <c r="H20" i="1"/>
  <c r="K22" i="1"/>
  <c r="M18" i="1"/>
  <c r="H22" i="1"/>
  <c r="H24" i="3"/>
  <c r="O19" i="1"/>
  <c r="N19" i="1"/>
  <c r="O16" i="1"/>
  <c r="N16" i="1"/>
  <c r="O18" i="1"/>
  <c r="N18" i="1"/>
  <c r="O6" i="1"/>
  <c r="N6" i="1"/>
  <c r="O20" i="1"/>
  <c r="N20" i="1"/>
  <c r="O21" i="1"/>
  <c r="N21" i="1"/>
  <c r="O11" i="1"/>
  <c r="N11" i="1"/>
  <c r="O13" i="1"/>
  <c r="N13" i="1"/>
  <c r="O24" i="1"/>
  <c r="N24" i="1"/>
  <c r="O22" i="1"/>
  <c r="N22" i="1"/>
  <c r="O5" i="1"/>
  <c r="N5" i="1"/>
  <c r="O7" i="1"/>
  <c r="N7" i="1"/>
  <c r="O12" i="1"/>
  <c r="N12" i="1"/>
  <c r="O14" i="1"/>
  <c r="N14" i="1"/>
  <c r="O15" i="1"/>
  <c r="N15" i="1"/>
  <c r="K4" i="1"/>
  <c r="M24" i="1"/>
  <c r="K25" i="1"/>
  <c r="M4" i="1"/>
  <c r="M25" i="1"/>
  <c r="N23" i="1"/>
  <c r="N8" i="1" l="1"/>
  <c r="N9" i="1"/>
  <c r="N17" i="1"/>
  <c r="N10" i="1"/>
  <c r="N451" i="4"/>
  <c r="G25" i="3"/>
  <c r="G24" i="3"/>
  <c r="O4" i="1"/>
  <c r="N4" i="1"/>
  <c r="N27" i="1" s="1"/>
  <c r="O25" i="1"/>
  <c r="N25" i="1"/>
  <c r="N452" i="4" l="1"/>
  <c r="F25" i="3"/>
  <c r="F2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<sst xmlns="http://schemas.openxmlformats.org/spreadsheetml/2006/main" count="928" uniqueCount="209">
  <si>
    <t>製表日：</t>
    <phoneticPr fontId="3" type="noConversion"/>
  </si>
  <si>
    <t>當日持股數</t>
    <phoneticPr fontId="3" type="noConversion"/>
  </si>
  <si>
    <t>當日收盤價/</t>
    <phoneticPr fontId="3" type="noConversion"/>
  </si>
  <si>
    <t>前日收盤價/</t>
    <phoneticPr fontId="3" type="noConversion"/>
  </si>
  <si>
    <t>與前一日比較</t>
    <phoneticPr fontId="3" type="noConversion"/>
  </si>
  <si>
    <t>當日估計價值</t>
    <phoneticPr fontId="3" type="noConversion"/>
  </si>
  <si>
    <t>當日公允價值</t>
    <phoneticPr fontId="3" type="noConversion"/>
  </si>
  <si>
    <t>備註</t>
    <phoneticPr fontId="3" type="noConversion"/>
  </si>
  <si>
    <t>順序</t>
    <phoneticPr fontId="3" type="noConversion"/>
  </si>
  <si>
    <t>IPO</t>
    <phoneticPr fontId="3" type="noConversion"/>
  </si>
  <si>
    <t>CODE</t>
    <phoneticPr fontId="3" type="noConversion"/>
  </si>
  <si>
    <t>編號</t>
    <phoneticPr fontId="3" type="noConversion"/>
  </si>
  <si>
    <t>名稱</t>
    <phoneticPr fontId="3" type="noConversion"/>
  </si>
  <si>
    <t>前日持股數</t>
    <phoneticPr fontId="3" type="noConversion"/>
  </si>
  <si>
    <t>(千股)</t>
    <phoneticPr fontId="3" type="noConversion"/>
  </si>
  <si>
    <t>成交均價</t>
    <phoneticPr fontId="3" type="noConversion"/>
  </si>
  <si>
    <t>前日公允價值</t>
    <phoneticPr fontId="3" type="noConversion"/>
  </si>
  <si>
    <t>持股變動情形</t>
    <phoneticPr fontId="3" type="noConversion"/>
  </si>
  <si>
    <t>公允價值變動情形</t>
    <phoneticPr fontId="3" type="noConversion"/>
  </si>
  <si>
    <t>(千元)</t>
    <phoneticPr fontId="3" type="noConversion"/>
  </si>
  <si>
    <t>上市</t>
    <phoneticPr fontId="3" type="noConversion"/>
  </si>
  <si>
    <t>第一化成控股(開曼)股份有限公司</t>
  </si>
  <si>
    <t>華勝汽車電子股份有限公司</t>
  </si>
  <si>
    <t>星宇航空股份有限公司</t>
    <phoneticPr fontId="3" type="noConversion"/>
  </si>
  <si>
    <t>冠星集團控股有限公司</t>
  </si>
  <si>
    <t>日盛台駿國際租賃股份有限公司</t>
  </si>
  <si>
    <t>亨泰光學股份有限公司</t>
  </si>
  <si>
    <t>皇家可口股份有限公司</t>
    <phoneticPr fontId="3" type="noConversion"/>
  </si>
  <si>
    <t>長廣精機股份有限公司</t>
    <phoneticPr fontId="3" type="noConversion"/>
  </si>
  <si>
    <t>上市</t>
  </si>
  <si>
    <t>晉鋒科技（開曼）股份有限公司</t>
  </si>
  <si>
    <t>奧義賽博科技股份有限公司</t>
    <phoneticPr fontId="3" type="noConversion"/>
  </si>
  <si>
    <t>橘焱胡同國際股份有限公司</t>
  </si>
  <si>
    <t>傑生工業股份有限公司</t>
  </si>
  <si>
    <t>鼎恒數位科技股份有限公司</t>
  </si>
  <si>
    <t>美萌科技股份有限公司</t>
  </si>
  <si>
    <t>三大未來科技股份有限公司</t>
  </si>
  <si>
    <t>興櫃</t>
  </si>
  <si>
    <t>智寶國際開發股份有限公司</t>
  </si>
  <si>
    <t>捷博股份有限公司</t>
  </si>
  <si>
    <t>金聯成資源科技股份有限公司</t>
  </si>
  <si>
    <t>宏羚股份有限公司</t>
  </si>
  <si>
    <t>影一製作所股份有限公司</t>
    <phoneticPr fontId="3" type="noConversion"/>
  </si>
  <si>
    <t>17LIVE GROUP LIMITED</t>
    <phoneticPr fontId="3" type="noConversion"/>
  </si>
  <si>
    <t>J-Star Holding Co., Ltd.</t>
    <phoneticPr fontId="3" type="noConversion"/>
  </si>
  <si>
    <t>投資編號</t>
  </si>
  <si>
    <t>公式</t>
    <phoneticPr fontId="3" type="noConversion"/>
  </si>
  <si>
    <t xml:space="preserve">                          -  </t>
  </si>
  <si>
    <t>星宇航空股份有限公司</t>
  </si>
  <si>
    <t>2025/9/18 興櫃</t>
    <phoneticPr fontId="3" type="noConversion"/>
  </si>
  <si>
    <t xml:space="preserve"> 4/30登錄興櫃 </t>
  </si>
  <si>
    <t>影一製作所股份有限公司</t>
  </si>
  <si>
    <t>2/5 上市-創</t>
  </si>
  <si>
    <t>晉鋒科技（開曼）股份有限公司</t>
    <phoneticPr fontId="3" type="noConversion"/>
  </si>
  <si>
    <t>17LIVE GROUP LIMITED</t>
  </si>
  <si>
    <t>每日收盤價/成交均價</t>
    <phoneticPr fontId="3" type="noConversion"/>
  </si>
  <si>
    <t>冠星集團控股有限公司</t>
    <phoneticPr fontId="3" type="noConversion"/>
  </si>
  <si>
    <t>亨泰光學股份有限公司</t>
    <phoneticPr fontId="3" type="noConversion"/>
  </si>
  <si>
    <t/>
  </si>
  <si>
    <t>11/27起合併案終止交易</t>
    <phoneticPr fontId="3" type="noConversion"/>
  </si>
  <si>
    <t>--</t>
  </si>
  <si>
    <t xml:space="preserve"> </t>
  </si>
  <si>
    <t xml:space="preserve"> </t>
    <phoneticPr fontId="3" type="noConversion"/>
  </si>
  <si>
    <t>5/23交易終止</t>
    <phoneticPr fontId="3" type="noConversion"/>
  </si>
  <si>
    <t>-</t>
  </si>
  <si>
    <t>2025/10/2 興櫃</t>
    <phoneticPr fontId="3" type="noConversion"/>
  </si>
  <si>
    <t>1/16興櫃</t>
    <phoneticPr fontId="3" type="noConversion"/>
  </si>
  <si>
    <t>2/5 上市-創</t>
    <phoneticPr fontId="3" type="noConversion"/>
  </si>
  <si>
    <t>https://www.twse.com.tw/zh/trading/historical/stock-day-avg.html</t>
    <phoneticPr fontId="3" type="noConversion"/>
  </si>
  <si>
    <t>https://www.tpex.org.tw/web/stock/aftertrading/daily_trading_info/st43.php?l=zh-tw</t>
  </si>
  <si>
    <t>https://www.tpex.org.tw/web/emergingstock/single_historical/history.php?l=zh-tw</t>
  </si>
  <si>
    <t>https://www.tpex.org.tw/web/emergingstock/lateststats/new.htm?l=zh-tw</t>
  </si>
  <si>
    <t>台銀匯率</t>
    <phoneticPr fontId="3" type="noConversion"/>
  </si>
  <si>
    <t>https://rate.bot.com.tw/xrt/history?Lang=zh-TW</t>
    <phoneticPr fontId="3" type="noConversion"/>
  </si>
  <si>
    <t>17LIVE</t>
    <phoneticPr fontId="3" type="noConversion"/>
  </si>
  <si>
    <t>https://investors.sgx.com/market/security-details/stocks/LVR?from=/</t>
  </si>
  <si>
    <t>https://investors.sgx.com/securities/stocks?security=LVR</t>
    <phoneticPr fontId="3" type="noConversion"/>
  </si>
  <si>
    <t>J-Star</t>
    <phoneticPr fontId="3" type="noConversion"/>
  </si>
  <si>
    <t>https://www.nasdaq.com/market-activity/stocks/ymat/historical</t>
    <phoneticPr fontId="3" type="noConversion"/>
  </si>
  <si>
    <t>* J-Star因時差使用臺灣前一工作日收盤價</t>
    <phoneticPr fontId="3" type="noConversion"/>
  </si>
  <si>
    <t>SGD即期匯率</t>
    <phoneticPr fontId="3" type="noConversion"/>
  </si>
  <si>
    <t>17LIVE收盤價</t>
    <phoneticPr fontId="3" type="noConversion"/>
  </si>
  <si>
    <t>USD即期匯率</t>
    <phoneticPr fontId="3" type="noConversion"/>
  </si>
  <si>
    <t>J-Star收盤價</t>
    <phoneticPr fontId="3" type="noConversion"/>
  </si>
  <si>
    <t>J-Star收盤價日期</t>
    <phoneticPr fontId="3" type="noConversion"/>
  </si>
  <si>
    <t>17LIVE收盤價日期</t>
    <phoneticPr fontId="3" type="noConversion"/>
  </si>
  <si>
    <t>日期</t>
    <phoneticPr fontId="3" type="noConversion"/>
  </si>
  <si>
    <t>本行買入</t>
    <phoneticPr fontId="3" type="noConversion"/>
  </si>
  <si>
    <t>本行賣出</t>
    <phoneticPr fontId="3" type="noConversion"/>
  </si>
  <si>
    <t>平均匯率</t>
    <phoneticPr fontId="3" type="noConversion"/>
  </si>
  <si>
    <t>SGD</t>
    <phoneticPr fontId="3" type="noConversion"/>
  </si>
  <si>
    <t>NTD</t>
    <phoneticPr fontId="3" type="noConversion"/>
  </si>
  <si>
    <t>USD</t>
    <phoneticPr fontId="3" type="noConversion"/>
  </si>
  <si>
    <t>處分完畢</t>
    <phoneticPr fontId="3" type="noConversion"/>
  </si>
  <si>
    <t>投資
編號</t>
    <phoneticPr fontId="12" type="noConversion"/>
  </si>
  <si>
    <t>公司
名稱</t>
    <phoneticPr fontId="12" type="noConversion"/>
  </si>
  <si>
    <t>股數</t>
  </si>
  <si>
    <t xml:space="preserve">元智股份有限公司
T-Car Inc. </t>
  </si>
  <si>
    <t>013-PL</t>
    <phoneticPr fontId="12" type="noConversion"/>
  </si>
  <si>
    <t>元智(T-Car Inc)</t>
    <phoneticPr fontId="12" type="noConversion"/>
  </si>
  <si>
    <t>014-PL</t>
    <phoneticPr fontId="12" type="noConversion"/>
  </si>
  <si>
    <t>M 17</t>
    <phoneticPr fontId="12" type="noConversion"/>
  </si>
  <si>
    <t>022-PL</t>
    <phoneticPr fontId="12" type="noConversion"/>
  </si>
  <si>
    <t>冠星</t>
  </si>
  <si>
    <t>028-PL</t>
    <phoneticPr fontId="12" type="noConversion"/>
  </si>
  <si>
    <t>亨泰</t>
    <phoneticPr fontId="12" type="noConversion"/>
  </si>
  <si>
    <t>美萌科技股份有限公司</t>
    <phoneticPr fontId="3" type="noConversion"/>
  </si>
  <si>
    <t>035-PL</t>
    <phoneticPr fontId="12" type="noConversion"/>
  </si>
  <si>
    <t>美萌</t>
    <phoneticPr fontId="12" type="noConversion"/>
  </si>
  <si>
    <t>日盛台駿國際租賃股份有限公司</t>
    <phoneticPr fontId="3" type="noConversion"/>
  </si>
  <si>
    <t>037-PL</t>
    <phoneticPr fontId="12" type="noConversion"/>
  </si>
  <si>
    <t>日盛租賃</t>
    <phoneticPr fontId="12" type="noConversion"/>
  </si>
  <si>
    <t>橘焱胡同國際股份有限公司</t>
    <phoneticPr fontId="3" type="noConversion"/>
  </si>
  <si>
    <t>006-PL</t>
    <phoneticPr fontId="12" type="noConversion"/>
  </si>
  <si>
    <t>橘焱</t>
    <phoneticPr fontId="12" type="noConversion"/>
  </si>
  <si>
    <t>第一化成控股(開曼)股份有限公司</t>
    <phoneticPr fontId="3" type="noConversion"/>
  </si>
  <si>
    <t>038-PL</t>
    <phoneticPr fontId="12" type="noConversion"/>
  </si>
  <si>
    <t>IKKA</t>
    <phoneticPr fontId="12" type="noConversion"/>
  </si>
  <si>
    <t>傑生工業股份有限公司</t>
    <phoneticPr fontId="3" type="noConversion"/>
  </si>
  <si>
    <t>040-PL</t>
    <phoneticPr fontId="12" type="noConversion"/>
  </si>
  <si>
    <t>傑生</t>
    <phoneticPr fontId="12" type="noConversion"/>
  </si>
  <si>
    <t>041-PL</t>
    <phoneticPr fontId="12" type="noConversion"/>
  </si>
  <si>
    <t>智寶</t>
    <phoneticPr fontId="12" type="noConversion"/>
  </si>
  <si>
    <t>捷博股份有限公司</t>
    <phoneticPr fontId="3" type="noConversion"/>
  </si>
  <si>
    <t>042-PL</t>
    <phoneticPr fontId="12" type="noConversion"/>
  </si>
  <si>
    <t>捷博</t>
    <phoneticPr fontId="12" type="noConversion"/>
  </si>
  <si>
    <t>鼎恒數位科技股份有限公司</t>
    <phoneticPr fontId="3" type="noConversion"/>
  </si>
  <si>
    <t>043-PL</t>
    <phoneticPr fontId="12" type="noConversion"/>
  </si>
  <si>
    <t>鼎恒</t>
    <phoneticPr fontId="12" type="noConversion"/>
  </si>
  <si>
    <t>044-PL</t>
    <phoneticPr fontId="12" type="noConversion"/>
  </si>
  <si>
    <t>長廣</t>
    <phoneticPr fontId="12" type="noConversion"/>
  </si>
  <si>
    <t>045-PL</t>
    <phoneticPr fontId="12" type="noConversion"/>
  </si>
  <si>
    <t>皇家可口</t>
    <phoneticPr fontId="12" type="noConversion"/>
  </si>
  <si>
    <t>046-PL</t>
    <phoneticPr fontId="12" type="noConversion"/>
  </si>
  <si>
    <t>金聯成</t>
    <phoneticPr fontId="12" type="noConversion"/>
  </si>
  <si>
    <t>美雅國際企業股份有限公司</t>
  </si>
  <si>
    <t>047-PL</t>
  </si>
  <si>
    <t>美雅</t>
  </si>
  <si>
    <t>Agility Robotics, Inc.</t>
  </si>
  <si>
    <t>048-PL</t>
  </si>
  <si>
    <t>Agility Robotics</t>
  </si>
  <si>
    <t>049-PL</t>
  </si>
  <si>
    <t>宏羚</t>
  </si>
  <si>
    <t>大易橙科技股份有限公司</t>
  </si>
  <si>
    <t>050-PL</t>
    <phoneticPr fontId="3" type="noConversion"/>
  </si>
  <si>
    <t>大易橙</t>
  </si>
  <si>
    <t>051-PL</t>
    <phoneticPr fontId="3" type="noConversion"/>
  </si>
  <si>
    <t>晉鋒</t>
  </si>
  <si>
    <t>鑫蘊林科股份有限公司</t>
  </si>
  <si>
    <t>052-PL</t>
    <phoneticPr fontId="3" type="noConversion"/>
  </si>
  <si>
    <t>鑫蘊林科</t>
  </si>
  <si>
    <t>053-PL</t>
    <phoneticPr fontId="3" type="noConversion"/>
  </si>
  <si>
    <t>三大未來</t>
  </si>
  <si>
    <t>054-PL</t>
    <phoneticPr fontId="3" type="noConversion"/>
  </si>
  <si>
    <t>奧義賽博</t>
    <phoneticPr fontId="3" type="noConversion"/>
  </si>
  <si>
    <t>兆基屋管股份有限公司</t>
  </si>
  <si>
    <t>055-PL</t>
    <phoneticPr fontId="3" type="noConversion"/>
  </si>
  <si>
    <t>兆基</t>
  </si>
  <si>
    <t>雷文虎克生物技術股份有限公司</t>
  </si>
  <si>
    <t>雷文虎克</t>
  </si>
  <si>
    <t>005-OCI</t>
    <phoneticPr fontId="12" type="noConversion"/>
  </si>
  <si>
    <t>影一製作所</t>
  </si>
  <si>
    <t>Mirage Entertainment Holding Ltd 
幻景文創控股股份有限公司</t>
  </si>
  <si>
    <t>008-OCI</t>
    <phoneticPr fontId="12" type="noConversion"/>
  </si>
  <si>
    <t>Mirage  (Cayman)</t>
    <phoneticPr fontId="12" type="noConversion"/>
  </si>
  <si>
    <t>J-Star Holding Co., Ltd.</t>
  </si>
  <si>
    <t>011-OCI</t>
    <phoneticPr fontId="12" type="noConversion"/>
  </si>
  <si>
    <t>J-Star(Cayman)</t>
    <phoneticPr fontId="12" type="noConversion"/>
  </si>
  <si>
    <t>慧誠智醫股份有限公司</t>
  </si>
  <si>
    <t>015-OCI</t>
    <phoneticPr fontId="12" type="noConversion"/>
  </si>
  <si>
    <t>慧誠智醫</t>
    <phoneticPr fontId="12" type="noConversion"/>
  </si>
  <si>
    <t>華勝汽車電子股份有限公司</t>
    <phoneticPr fontId="3" type="noConversion"/>
  </si>
  <si>
    <t>016-OCI</t>
    <phoneticPr fontId="12" type="noConversion"/>
  </si>
  <si>
    <t>華勝</t>
    <phoneticPr fontId="12" type="noConversion"/>
  </si>
  <si>
    <t>北鉅科技股份有限公司
POJU International Co., LTD</t>
  </si>
  <si>
    <t>POJU</t>
    <phoneticPr fontId="12" type="noConversion"/>
  </si>
  <si>
    <t>033-OCI</t>
    <phoneticPr fontId="12" type="noConversion"/>
  </si>
  <si>
    <t>星宇航空</t>
    <phoneticPr fontId="12" type="noConversion"/>
  </si>
  <si>
    <t>合計</t>
    <phoneticPr fontId="12" type="noConversion"/>
  </si>
  <si>
    <t>無活絡市場交易</t>
  </si>
  <si>
    <t>停止公發,上櫃</t>
  </si>
  <si>
    <t>計畫即將上市</t>
  </si>
  <si>
    <t>上市-創</t>
  </si>
  <si>
    <t>停止公發,興櫃</t>
  </si>
  <si>
    <t>外國上市</t>
  </si>
  <si>
    <t>LVR/LIVE.SI</t>
  </si>
  <si>
    <t>YMAT</t>
  </si>
  <si>
    <t>038</t>
  </si>
  <si>
    <t>032</t>
  </si>
  <si>
    <t>022</t>
  </si>
  <si>
    <t>037</t>
  </si>
  <si>
    <t>028</t>
  </si>
  <si>
    <t>016</t>
  </si>
  <si>
    <t>006</t>
  </si>
  <si>
    <t>040</t>
  </si>
  <si>
    <t>043</t>
  </si>
  <si>
    <t>035</t>
  </si>
  <si>
    <t>045</t>
  </si>
  <si>
    <t>044</t>
  </si>
  <si>
    <t>041</t>
  </si>
  <si>
    <t>042</t>
  </si>
  <si>
    <t>046</t>
  </si>
  <si>
    <t>005</t>
  </si>
  <si>
    <t>053</t>
  </si>
  <si>
    <t>049</t>
  </si>
  <si>
    <t>054</t>
  </si>
  <si>
    <t>051</t>
  </si>
  <si>
    <t>014</t>
  </si>
  <si>
    <t>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</si>
</sst>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_-* #,##0_-;\-* #,##0_-;_-* &quot;-&quot;??_-;_-@_-"/>
  </numFmts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0"/>
      <color theme="1"/>
      <name val="微軟正黑體"/>
      <family val="2"/>
      <charset val="136"/>
    </font>
    <font>
      <sz val="10"/>
      <color theme="1"/>
      <name val="Arial"/>
      <family val="2"/>
    </font>
    <font>
      <sz val="10"/>
      <color rgb="FF000000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8"/>
      <color theme="1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0"/>
      <name val="Arial Unicode MS"/>
      <family val="2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b/>
      <sz val="12"/>
      <name val="Arial Unicode MS"/>
      <family val="2"/>
      <charset val="136"/>
    </font>
    <font>
      <sz val="12"/>
      <name val="微軟正黑體"/>
      <family val="2"/>
      <charset val="136"/>
    </font>
    <font>
      <u/>
      <sz val="14"/>
      <color rgb="FF0033CC"/>
      <name val="Arial Unicode MS"/>
      <family val="2"/>
      <charset val="136"/>
    </font>
    <font>
      <u/>
      <sz val="14"/>
      <color rgb="FF0033CC"/>
      <name val="新細明體"/>
      <family val="1"/>
      <charset val="136"/>
    </font>
    <font>
      <u/>
      <sz val="14"/>
      <color rgb="FF0033CC"/>
      <name val="新細明體"/>
      <family val="1"/>
      <charset val="136"/>
      <scheme val="minor"/>
    </font>
    <font>
      <b/>
      <sz val="16"/>
      <name val="Arial Unicode MS"/>
      <family val="2"/>
      <charset val="136"/>
    </font>
    <font>
      <b/>
      <sz val="12"/>
      <name val="微軟正黑體"/>
      <family val="2"/>
      <charset val="136"/>
    </font>
    <font>
      <b/>
      <u/>
      <sz val="14"/>
      <color rgb="FF0033CC"/>
      <name val="Arial Unicode MS"/>
      <family val="2"/>
      <charset val="136"/>
    </font>
    <font>
      <sz val="14"/>
      <color rgb="FF0033CC"/>
      <name val="Arial Unicode MS"/>
      <family val="2"/>
      <charset val="136"/>
    </font>
    <font>
      <sz val="10"/>
      <name val="Arial Unicode MS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2" fillId="0" borderId="2" xfId="2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2" xfId="1" applyNumberFormat="1" applyFont="1" applyBorder="1">
      <alignment vertical="center"/>
    </xf>
    <xf numFmtId="38" fontId="2" fillId="0" borderId="2" xfId="0" applyNumberFormat="1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176" fontId="2" fillId="0" borderId="1" xfId="1" applyNumberFormat="1" applyFont="1" applyBorder="1">
      <alignment vertical="center"/>
    </xf>
    <xf numFmtId="0" fontId="2" fillId="0" borderId="1" xfId="0" applyFont="1" applyBorder="1">
      <alignment vertical="center"/>
    </xf>
    <xf numFmtId="38" fontId="2" fillId="0" borderId="1" xfId="0" applyNumberFormat="1" applyFont="1" applyBorder="1">
      <alignment vertical="center"/>
    </xf>
    <xf numFmtId="0" fontId="2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6" xfId="0" applyNumberFormat="1" applyFont="1" applyBorder="1">
      <alignment vertical="center"/>
    </xf>
    <xf numFmtId="38" fontId="4" fillId="0" borderId="0" xfId="0" applyNumberFormat="1" applyFont="1">
      <alignment vertical="center"/>
    </xf>
    <xf numFmtId="14" fontId="2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0" fillId="0" borderId="0" xfId="0" applyNumberFormat="1">
      <alignment vertical="center"/>
    </xf>
    <xf numFmtId="176" fontId="2" fillId="2" borderId="2" xfId="1" applyNumberFormat="1" applyFont="1" applyFill="1" applyBorder="1">
      <alignment vertical="center"/>
    </xf>
    <xf numFmtId="14" fontId="2" fillId="0" borderId="2" xfId="1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2" fillId="0" borderId="3" xfId="1" applyNumberFormat="1" applyFont="1" applyFill="1" applyBorder="1">
      <alignment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2" fillId="0" borderId="2" xfId="1" applyNumberFormat="1" applyFont="1" applyBorder="1">
      <alignment vertical="center"/>
    </xf>
    <xf numFmtId="0" fontId="6" fillId="0" borderId="2" xfId="0" applyFont="1" applyBorder="1">
      <alignment vertical="center"/>
    </xf>
    <xf numFmtId="0" fontId="2" fillId="0" borderId="3" xfId="0" applyFont="1" applyBorder="1">
      <alignment vertical="center"/>
    </xf>
    <xf numFmtId="2" fontId="6" fillId="0" borderId="2" xfId="0" applyNumberFormat="1" applyFont="1" applyBorder="1">
      <alignment vertical="center"/>
    </xf>
    <xf numFmtId="2" fontId="2" fillId="0" borderId="2" xfId="0" applyNumberFormat="1" applyFont="1" applyBorder="1">
      <alignment vertical="center"/>
    </xf>
    <xf numFmtId="0" fontId="9" fillId="0" borderId="0" xfId="3">
      <alignment vertical="center"/>
    </xf>
    <xf numFmtId="0" fontId="10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2" xfId="0" applyFont="1" applyFill="1" applyBorder="1" applyAlignment="1">
      <alignment horizontal="right" vertical="center"/>
    </xf>
    <xf numFmtId="14" fontId="2" fillId="0" borderId="2" xfId="0" applyNumberFormat="1" applyFont="1" applyBorder="1">
      <alignment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6" fillId="0" borderId="2" xfId="3" applyFont="1" applyBorder="1" applyAlignment="1" applyProtection="1">
      <alignment vertical="center"/>
    </xf>
    <xf numFmtId="176" fontId="13" fillId="2" borderId="2" xfId="1" applyNumberFormat="1" applyFont="1" applyFill="1" applyBorder="1" applyAlignment="1">
      <alignment vertical="center"/>
    </xf>
    <xf numFmtId="0" fontId="17" fillId="0" borderId="2" xfId="3" applyFont="1" applyFill="1" applyBorder="1" applyAlignment="1" applyProtection="1">
      <alignment horizontal="left" vertical="center"/>
    </xf>
    <xf numFmtId="0" fontId="17" fillId="0" borderId="2" xfId="3" applyFont="1" applyFill="1" applyBorder="1" applyAlignment="1" applyProtection="1">
      <alignment vertical="center"/>
    </xf>
    <xf numFmtId="49" fontId="15" fillId="0" borderId="2" xfId="0" quotePrefix="1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3" fontId="0" fillId="0" borderId="0" xfId="0" applyNumberFormat="1">
      <alignment vertical="center"/>
    </xf>
    <xf numFmtId="0" fontId="18" fillId="0" borderId="5" xfId="0" applyFont="1" applyBorder="1">
      <alignment vertical="center"/>
    </xf>
    <xf numFmtId="49" fontId="15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>
      <alignment vertical="center"/>
    </xf>
    <xf numFmtId="49" fontId="15" fillId="0" borderId="4" xfId="0" quotePrefix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49" fontId="20" fillId="5" borderId="2" xfId="0" applyNumberFormat="1" applyFont="1" applyFill="1" applyBorder="1" applyAlignment="1">
      <alignment horizontal="center" vertical="center" wrapText="1"/>
    </xf>
    <xf numFmtId="0" fontId="21" fillId="5" borderId="2" xfId="3" applyFont="1" applyFill="1" applyBorder="1" applyAlignment="1" applyProtection="1">
      <alignment vertical="center"/>
    </xf>
    <xf numFmtId="176" fontId="14" fillId="5" borderId="2" xfId="1" applyNumberFormat="1" applyFont="1" applyFill="1" applyBorder="1" applyAlignment="1">
      <alignment vertical="center"/>
    </xf>
    <xf numFmtId="0" fontId="16" fillId="0" borderId="2" xfId="3" applyFont="1" applyFill="1" applyBorder="1" applyAlignment="1" applyProtection="1">
      <alignment vertical="center"/>
    </xf>
    <xf numFmtId="0" fontId="6" fillId="0" borderId="3" xfId="0" applyFont="1" applyBorder="1">
      <alignment vertical="center"/>
    </xf>
    <xf numFmtId="0" fontId="17" fillId="0" borderId="2" xfId="3" applyFont="1" applyBorder="1" applyAlignment="1" applyProtection="1">
      <alignment horizontal="left" vertical="center"/>
    </xf>
    <xf numFmtId="0" fontId="17" fillId="0" borderId="2" xfId="3" applyFont="1" applyBorder="1" applyAlignment="1" applyProtection="1">
      <alignment vertical="center"/>
    </xf>
    <xf numFmtId="0" fontId="14" fillId="6" borderId="2" xfId="0" applyFont="1" applyFill="1" applyBorder="1" applyAlignment="1">
      <alignment horizontal="center" vertical="center"/>
    </xf>
    <xf numFmtId="0" fontId="22" fillId="6" borderId="2" xfId="0" applyFont="1" applyFill="1" applyBorder="1">
      <alignment vertical="center"/>
    </xf>
    <xf numFmtId="38" fontId="14" fillId="6" borderId="2" xfId="1" applyNumberFormat="1" applyFont="1" applyFill="1" applyBorder="1" applyAlignment="1">
      <alignment vertical="center"/>
    </xf>
    <xf numFmtId="176" fontId="23" fillId="0" borderId="2" xfId="0" applyNumberFormat="1" applyFont="1" applyBorder="1" applyAlignment="1">
      <alignment horizontal="right" vertical="center"/>
    </xf>
  </cellXfs>
  <cellStyles count="4">
    <cellStyle name="一般" xfId="0" builtinId="0"/>
    <cellStyle name="一般 2" xfId="2" xr:uid="{7BF4949C-4A86-4B6A-90BB-3A1A9CA82F9F}"/>
    <cellStyle name="千分位" xfId="1" builtinId="3"/>
    <cellStyle name="超連結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425450</xdr:colOff>
      <xdr:row>424</xdr:row>
      <xdr:rowOff>12700</xdr:rowOff>
    </xdr:from>
    <xdr:to>
      <xdr:col>26</xdr:col>
      <xdr:colOff>129540</xdr:colOff>
      <xdr:row>434</xdr:row>
      <xdr:rowOff>142240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C09DD168-6C56-4B28-AECC-5BB8D011B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" r="251"/>
        <a:stretch/>
      </xdr:blipFill>
      <xdr:spPr>
        <a:xfrm>
          <a:off x="5499100" y="5518150"/>
          <a:ext cx="7171690" cy="1780540"/>
        </a:xfrm>
        <a:prstGeom prst="rect">
          <a:avLst/>
        </a:prstGeom>
      </xdr:spPr>
    </xdr:pic>
    <xdr:clientData/>
  </xdr:twoCellAnchor>
  <xdr:twoCellAnchor editAs="oneCell">
    <xdr:from>
      <xdr:col>15</xdr:col>
      <xdr:colOff>480125</xdr:colOff>
      <xdr:row>436</xdr:row>
      <xdr:rowOff>53864</xdr:rowOff>
    </xdr:from>
    <xdr:to>
      <xdr:col>24</xdr:col>
      <xdr:colOff>436516</xdr:colOff>
      <xdr:row>447</xdr:row>
      <xdr:rowOff>94050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DC0B5063-2F3F-40DA-99CC-C1B34436C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76075" y="7540514"/>
          <a:ext cx="5557091" cy="1856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pex.org.tw/web/emergingstock/single_historical/history.php?l=zh-tw" TargetMode="External"/><Relationship Id="rId2" Type="http://schemas.openxmlformats.org/officeDocument/2006/relationships/hyperlink" Target="https://www.tpex.org.tw/web/stock/aftertrading/daily_trading_info/st43.php?l=zh-tw" TargetMode="External"/><Relationship Id="rId1" Type="http://schemas.openxmlformats.org/officeDocument/2006/relationships/hyperlink" Target="https://www.twse.com.tw/zh/trading/historical/stock-day-avg.html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tpex.org.tw/web/emergingstock/lateststats/new.htm?l=zh-tw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nvestors.sgx.com/market/security-details/stocks/LVR?from=/" TargetMode="External"/><Relationship Id="rId2" Type="http://schemas.openxmlformats.org/officeDocument/2006/relationships/hyperlink" Target="https://rate.bot.com.tw/xrt/history?Lang=zh-TW" TargetMode="External"/><Relationship Id="rId1" Type="http://schemas.openxmlformats.org/officeDocument/2006/relationships/hyperlink" Target="https://investors.sgx.com/securities/stocks?security=LVR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www.nasdaq.com/market-activity/stocks/ymat/histor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012DA-9C25-4E9B-8CE1-63CBA4570BA0}">
  <sheetPr codeName="工作表6"/>
  <dimension ref="A1:P28"/>
  <sheetViews>
    <sheetView showGridLines="0" tabSelected="1" zoomScale="120" zoomScaleNormal="120" workbookViewId="0">
      <pane xSplit="5" ySplit="4" topLeftCell="F15" activePane="bottomRight" state="frozen"/>
      <selection activeCell="D1" sqref="D1"/>
      <selection pane="topRight" activeCell="F1" sqref="F1"/>
      <selection pane="bottomLeft" activeCell="D5" sqref="D5"/>
      <selection pane="bottomRight" activeCell="P1" sqref="P1"/>
    </sheetView>
  </sheetViews>
  <sheetFormatPr defaultColWidth="8.90625" defaultRowHeight="13" outlineLevelCol="1" x14ac:dyDescent="0.4"/>
  <cols>
    <col min="1" max="1" width="4.08984375" style="1" hidden="1" customWidth="1" outlineLevel="1"/>
    <col min="2" max="2" width="6.81640625" style="1" hidden="1" customWidth="1" outlineLevel="1"/>
    <col min="3" max="3" width="8" style="1" hidden="1" customWidth="1" outlineLevel="1"/>
    <col min="4" max="4" width="9.08984375" style="1" bestFit="1" customWidth="1" collapsed="1"/>
    <col min="5" max="5" width="31" style="1" bestFit="1" customWidth="1"/>
    <col min="6" max="7" width="13.08984375" style="1" hidden="1" customWidth="1" outlineLevel="1"/>
    <col min="8" max="8" width="13.08984375" style="1" customWidth="1" collapsed="1"/>
    <col min="9" max="9" width="11.90625" style="1" bestFit="1" customWidth="1"/>
    <col min="10" max="10" width="11.90625" style="1" hidden="1" customWidth="1" outlineLevel="1"/>
    <col min="11" max="12" width="14.36328125" style="1" hidden="1" customWidth="1" outlineLevel="1"/>
    <col min="13" max="13" width="13.08984375" style="1" hidden="1" customWidth="1" outlineLevel="1"/>
    <col min="14" max="14" width="17.36328125" style="1" hidden="1" customWidth="1" outlineLevel="1"/>
    <col min="15" max="15" width="17.36328125" style="1" customWidth="1" collapsed="1"/>
    <col min="16" max="16" width="14.36328125" style="1" bestFit="1" customWidth="1"/>
    <col min="17" max="16384" width="8.90625" style="1"/>
  </cols>
  <sheetData>
    <row r="1" spans="1:16" ht="13" customHeight="1" x14ac:dyDescent="0.4">
      <c r="D1" s="1" t="s">
        <v>0</v>
      </c>
      <c r="E1" s="2" cm="1">
        <f t="array" ref="E1">LOOKUP(1,0/(海外!A:A&lt;&gt;""),海外!A:A)</f>
        <v>46246</v>
      </c>
    </row>
    <row r="2" spans="1:16" ht="17" customHeight="1" x14ac:dyDescent="0.4">
      <c r="D2" s="3"/>
      <c r="E2" s="3"/>
      <c r="F2" s="4" t="s">
        <v>1</v>
      </c>
      <c r="G2" s="3"/>
      <c r="H2" s="3" t="s">
        <v>1</v>
      </c>
      <c r="I2" s="3" t="s">
        <v>2</v>
      </c>
      <c r="J2" s="3" t="s">
        <v>3</v>
      </c>
      <c r="K2" s="3"/>
      <c r="L2" s="3"/>
      <c r="M2" s="5" t="s">
        <v>4</v>
      </c>
      <c r="N2" s="5"/>
      <c r="O2" s="3" t="s">
        <v>5</v>
      </c>
    </row>
    <row r="3" spans="1:16" x14ac:dyDescent="0.4">
      <c r="A3" s="1" t="s">
        <v>8</v>
      </c>
      <c r="B3" s="1" t="s">
        <v>9</v>
      </c>
      <c r="C3" s="1" t="s">
        <v>10</v>
      </c>
      <c r="D3" s="6" t="s">
        <v>11</v>
      </c>
      <c r="E3" s="6" t="s">
        <v>12</v>
      </c>
      <c r="F3" s="7"/>
      <c r="G3" s="6" t="s">
        <v>13</v>
      </c>
      <c r="H3" s="6" t="s">
        <v>14</v>
      </c>
      <c r="I3" s="6" t="s">
        <v>15</v>
      </c>
      <c r="J3" s="6" t="s">
        <v>15</v>
      </c>
      <c r="K3" s="6" t="s">
        <v>6</v>
      </c>
      <c r="L3" s="6" t="s">
        <v>16</v>
      </c>
      <c r="M3" s="8" t="s">
        <v>17</v>
      </c>
      <c r="N3" s="8" t="s">
        <v>18</v>
      </c>
      <c r="O3" s="6" t="s">
        <v>19</v>
      </c>
    </row>
    <row r="4" spans="1:16" ht="13" hidden="1" customHeight="1" x14ac:dyDescent="0.4">
      <c r="A4" s="1">
        <v>1</v>
      </c>
      <c r="B4" s="1" t="s">
        <v>20</v>
      </c>
      <c r="C4" s="9">
        <v>2250</v>
      </c>
      <c r="D4" s="10"/>
      <c r="E4" s="11" t="s">
        <v>21</v>
      </c>
      <c r="F4" s="12">
        <f>VLOOKUP($E4,股數New!$E:$MD,2,0)</f>
        <v>0</v>
      </c>
      <c r="G4" s="12">
        <f>VLOOKUP($E4,股數New!$E:$MD,4,0)</f>
        <v>0</v>
      </c>
      <c r="H4" s="12">
        <f>F4/1000</f>
        <v>0</v>
      </c>
      <c r="I4" s="11">
        <f>VLOOKUP($E4,股價New!$E:$LJ,2,0)</f>
        <v>60.3</v>
      </c>
      <c r="J4" s="11">
        <f>VLOOKUP($E4,股價New!$E:$LJ,3,0)</f>
        <v>59.7</v>
      </c>
      <c r="K4" s="12">
        <f t="shared" ref="K4:K8" si="0">ROUND(F4*I4,0)</f>
        <v>0</v>
      </c>
      <c r="L4" s="12">
        <f t="shared" ref="L4:L10" si="1">IFERROR(ROUND(G4*J4,0),0)</f>
        <v>0</v>
      </c>
      <c r="M4" s="13">
        <f t="shared" ref="M4:M10" si="2">F4-G4</f>
        <v>0</v>
      </c>
      <c r="N4" s="13">
        <f>K4-L4</f>
        <v>0</v>
      </c>
      <c r="O4" s="12">
        <f>IFERROR(K4/1000,0)</f>
        <v>0</v>
      </c>
    </row>
    <row r="5" spans="1:16" ht="14" customHeight="1" x14ac:dyDescent="0.4">
      <c r="A5" s="1">
        <v>1</v>
      </c>
      <c r="B5" s="1" t="s">
        <v>29</v>
      </c>
      <c r="C5" s="1">
        <v>2248</v>
      </c>
      <c r="D5" s="10">
        <v>1</v>
      </c>
      <c r="E5" s="11" t="s">
        <v>22</v>
      </c>
      <c r="F5" s="12">
        <f>VLOOKUP($E5,股數New!$E:$MD,2,0)</f>
        <v>1823000</v>
      </c>
      <c r="G5" s="12">
        <f>VLOOKUP($E5,股數New!$E:$MD,4,0)</f>
        <v>1823000</v>
      </c>
      <c r="H5" s="12">
        <f>F5/1000</f>
        <v>1823</v>
      </c>
      <c r="I5" s="11">
        <f>VLOOKUP($E5,股價New!$E:$LJ,2,0)</f>
        <v>56.4</v>
      </c>
      <c r="J5" s="11">
        <f>VLOOKUP($E5,股價New!$E:$LJ,3,0)</f>
        <v>56.9</v>
      </c>
      <c r="K5" s="12">
        <f t="shared" si="0"/>
        <v>102817200</v>
      </c>
      <c r="L5" s="12">
        <f t="shared" si="1"/>
        <v>103728700</v>
      </c>
      <c r="M5" s="13">
        <f t="shared" si="2"/>
        <v>0</v>
      </c>
      <c r="N5" s="13">
        <f>K5-L5</f>
        <v>-911500</v>
      </c>
      <c r="O5" s="12">
        <f t="shared" ref="O5:O25" si="3">IFERROR(K5/1000,0)</f>
        <v>102817.2</v>
      </c>
    </row>
    <row r="6" spans="1:16" ht="14" customHeight="1" x14ac:dyDescent="0.4">
      <c r="B6" s="1" t="s">
        <v>29</v>
      </c>
      <c r="C6" s="1">
        <v>2646</v>
      </c>
      <c r="D6" s="10">
        <v>2</v>
      </c>
      <c r="E6" s="11" t="s">
        <v>23</v>
      </c>
      <c r="F6" s="12">
        <f>VLOOKUP($E6,股數New!$E:$MD,2,0)</f>
        <v>7760128</v>
      </c>
      <c r="G6" s="12">
        <f>VLOOKUP($E6,股數New!$E:$MD,4,0)</f>
        <v>7760128</v>
      </c>
      <c r="H6" s="12">
        <f t="shared" ref="H6:H24" si="4">F6/1000</f>
        <v>7760.1279999999997</v>
      </c>
      <c r="I6" s="11">
        <f>VLOOKUP($E6,股價New!$E:$LJ,2,0)</f>
        <v>20.55</v>
      </c>
      <c r="J6" s="11">
        <f>VLOOKUP($E6,股價New!$E:$LJ,3,0)</f>
        <v>20.75</v>
      </c>
      <c r="K6" s="12">
        <f t="shared" si="0"/>
        <v>159470630</v>
      </c>
      <c r="L6" s="12">
        <f t="shared" si="1"/>
        <v>161022656</v>
      </c>
      <c r="M6" s="13">
        <f t="shared" si="2"/>
        <v>0</v>
      </c>
      <c r="N6" s="13">
        <f>K6-L6</f>
        <v>-1552026</v>
      </c>
      <c r="O6" s="12">
        <f t="shared" si="3"/>
        <v>159470.63</v>
      </c>
    </row>
    <row r="7" spans="1:16" ht="14" customHeight="1" x14ac:dyDescent="0.4">
      <c r="A7" s="1">
        <v>1</v>
      </c>
      <c r="B7" s="1" t="s">
        <v>29</v>
      </c>
      <c r="C7" s="1">
        <v>4439</v>
      </c>
      <c r="D7" s="10">
        <v>3</v>
      </c>
      <c r="E7" s="11" t="s">
        <v>24</v>
      </c>
      <c r="F7" s="12">
        <f>VLOOKUP($E7,股數New!$E:$MD,2,0)</f>
        <v>1852000</v>
      </c>
      <c r="G7" s="12">
        <f>VLOOKUP($E7,股數New!$E:$MD,4,0)</f>
        <v>1852000</v>
      </c>
      <c r="H7" s="12">
        <f t="shared" si="4"/>
        <v>1852</v>
      </c>
      <c r="I7" s="11">
        <f>VLOOKUP($E7,股價New!$E:$LJ,2,0)</f>
        <v>100.5</v>
      </c>
      <c r="J7" s="11">
        <f>VLOOKUP($E7,股價New!$E:$LJ,3,0)</f>
        <v>102.5</v>
      </c>
      <c r="K7" s="12">
        <f t="shared" si="0"/>
        <v>186126000</v>
      </c>
      <c r="L7" s="12">
        <f t="shared" si="1"/>
        <v>189830000</v>
      </c>
      <c r="M7" s="13">
        <f t="shared" si="2"/>
        <v>0</v>
      </c>
      <c r="N7" s="13">
        <f t="shared" ref="N7:N24" si="5">K7-L7</f>
        <v>-3704000</v>
      </c>
      <c r="O7" s="12">
        <f t="shared" si="3"/>
        <v>186126</v>
      </c>
    </row>
    <row r="8" spans="1:16" ht="14" customHeight="1" x14ac:dyDescent="0.4">
      <c r="A8" s="1">
        <v>1</v>
      </c>
      <c r="B8" s="1" t="s">
        <v>29</v>
      </c>
      <c r="C8" s="1">
        <v>6958</v>
      </c>
      <c r="D8" s="10">
        <v>4</v>
      </c>
      <c r="E8" s="11" t="s">
        <v>25</v>
      </c>
      <c r="F8" s="12">
        <f>VLOOKUP($E8,股數New!$E:$MD,2,0)</f>
        <v>1086480</v>
      </c>
      <c r="G8" s="12">
        <f>VLOOKUP($E8,股數New!$E:$MD,4,0)</f>
        <v>1086480</v>
      </c>
      <c r="H8" s="12">
        <f t="shared" si="4"/>
        <v>1086.48</v>
      </c>
      <c r="I8" s="11">
        <f>VLOOKUP($E8,股價New!$E:$LJ,2,0)</f>
        <v>17.399999999999999</v>
      </c>
      <c r="J8" s="11">
        <f>VLOOKUP($E8,股價New!$E:$LJ,3,0)</f>
        <v>17.5</v>
      </c>
      <c r="K8" s="12">
        <f t="shared" si="0"/>
        <v>18904752</v>
      </c>
      <c r="L8" s="12">
        <f t="shared" si="1"/>
        <v>19013400</v>
      </c>
      <c r="M8" s="13">
        <f t="shared" si="2"/>
        <v>0</v>
      </c>
      <c r="N8" s="13">
        <f>K8-L8</f>
        <v>-108648</v>
      </c>
      <c r="O8" s="12">
        <f t="shared" si="3"/>
        <v>18904.752</v>
      </c>
    </row>
    <row r="9" spans="1:16" ht="14" hidden="1" customHeight="1" x14ac:dyDescent="0.4">
      <c r="A9" s="1">
        <v>2</v>
      </c>
      <c r="B9" s="1" t="s">
        <v>180</v>
      </c>
      <c r="C9" s="1">
        <v>6747</v>
      </c>
      <c r="D9" s="10"/>
      <c r="E9" s="11" t="s">
        <v>26</v>
      </c>
      <c r="F9" s="12">
        <f>VLOOKUP($E9,股數New!$E:$MD,2,0)</f>
        <v>0</v>
      </c>
      <c r="G9" s="12">
        <f>VLOOKUP($E9,股數New!$E:$MD,4,0)</f>
        <v>0</v>
      </c>
      <c r="H9" s="12">
        <f t="shared" si="4"/>
        <v>0</v>
      </c>
      <c r="I9" s="11" t="str">
        <f>VLOOKUP($E9,股價New!$E:$LJ,2,0)</f>
        <v/>
      </c>
      <c r="J9" s="11" t="str">
        <f>VLOOKUP($E9,股價New!$E:$LJ,3,0)</f>
        <v/>
      </c>
      <c r="K9" s="12" t="e">
        <f>ROUND(F9*I9,0)</f>
        <v>#VALUE!</v>
      </c>
      <c r="L9" s="12">
        <f t="shared" si="1"/>
        <v>0</v>
      </c>
      <c r="M9" s="13">
        <f t="shared" si="2"/>
        <v>0</v>
      </c>
      <c r="N9" s="13" t="e">
        <f t="shared" ref="N9:N26" si="6">K9-L9</f>
        <v>#VALUE!</v>
      </c>
      <c r="O9" s="12">
        <f t="shared" si="3"/>
        <v>0</v>
      </c>
    </row>
    <row r="10" spans="1:16" ht="14" customHeight="1" x14ac:dyDescent="0.4">
      <c r="B10" s="1" t="s">
        <v>29</v>
      </c>
      <c r="C10" s="1">
        <v>7791</v>
      </c>
      <c r="D10" s="10">
        <v>5</v>
      </c>
      <c r="E10" s="11" t="s">
        <v>27</v>
      </c>
      <c r="F10" s="12">
        <f>VLOOKUP($E10,股數New!$E:$MD,2,0)</f>
        <v>1285000</v>
      </c>
      <c r="G10" s="12">
        <f>VLOOKUP($E10,股數New!$E:$MD,4,0)</f>
        <v>1285000</v>
      </c>
      <c r="H10" s="12">
        <f>F10/1000</f>
        <v>1285</v>
      </c>
      <c r="I10" s="11">
        <f>VLOOKUP($E10,股價New!$E:$LJ,2,0)</f>
        <v>59.2</v>
      </c>
      <c r="J10" s="11">
        <f>VLOOKUP($E10,股價New!$E:$LJ,3,0)</f>
        <v>59.5</v>
      </c>
      <c r="K10" s="12">
        <f t="shared" ref="K10:K30" si="7">ROUND(F10*I10,0)</f>
        <v>76072000</v>
      </c>
      <c r="L10" s="12">
        <f t="shared" si="1"/>
        <v>76457500</v>
      </c>
      <c r="M10" s="13">
        <f t="shared" si="2"/>
        <v>0</v>
      </c>
      <c r="N10" s="13">
        <f>K10-L10</f>
        <v>-385500</v>
      </c>
      <c r="O10" s="12">
        <f t="shared" si="3"/>
        <v>76072</v>
      </c>
    </row>
    <row r="11" spans="1:16" ht="14" customHeight="1" x14ac:dyDescent="0.4">
      <c r="B11" s="1" t="s">
        <v>29</v>
      </c>
      <c r="C11" s="1">
        <v>7795</v>
      </c>
      <c r="D11" s="10">
        <v>6</v>
      </c>
      <c r="E11" s="11" t="s">
        <v>28</v>
      </c>
      <c r="F11" s="12">
        <f>VLOOKUP($E11,股數New!$E:$MD,2,0)</f>
        <v>22000</v>
      </c>
      <c r="G11" s="12">
        <f>VLOOKUP($E11,股數New!$E:$MD,4,0)</f>
        <v>22000</v>
      </c>
      <c r="H11" s="12">
        <f>F11/1000</f>
        <v>22</v>
      </c>
      <c r="I11" s="11">
        <f>VLOOKUP($E11,股價New!$E:$LJ,2,0)</f>
        <v>506</v>
      </c>
      <c r="J11" s="11">
        <f>VLOOKUP($E11,股價New!$E:$LJ,3,0)</f>
        <v>460</v>
      </c>
      <c r="K11" s="12">
        <f>ROUND(F11*I11,0)</f>
        <v>11132000</v>
      </c>
      <c r="L11" s="12">
        <f>IFERROR(ROUND(G11*J11,0),0)</f>
        <v>10120000</v>
      </c>
      <c r="M11" s="13">
        <f>F11-G11</f>
        <v>0</v>
      </c>
      <c r="N11" s="13">
        <f>K11-L11</f>
        <v>1012000</v>
      </c>
      <c r="O11" s="12">
        <f>IFERROR(K11/1000,0)</f>
        <v>11132</v>
      </c>
    </row>
    <row r="12" spans="1:16" ht="14" hidden="1" customHeight="1" x14ac:dyDescent="0.4">
      <c r="B12" s="1" t="s">
        <v>181</v>
      </c>
      <c r="C12" s="1">
        <v>7807</v>
      </c>
      <c r="D12" s="10"/>
      <c r="E12" s="11" t="s">
        <v>30</v>
      </c>
      <c r="F12" s="12">
        <f>VLOOKUP($E12,股數New!$E:$MD,2,0)</f>
        <v>120000</v>
      </c>
      <c r="G12" s="12">
        <f>VLOOKUP($E12,股數New!$E:$MD,4,0)</f>
        <v>120000</v>
      </c>
      <c r="H12" s="12">
        <f t="shared" ref="H12:H25" si="8">F12/1000</f>
        <v>120</v>
      </c>
      <c r="I12" s="11">
        <f>VLOOKUP($E12,股價New!$E:$LJ,2,0)</f>
        <v>0</v>
      </c>
      <c r="J12" s="11">
        <f>VLOOKUP($E12,股價New!$E:$LJ,3,0)</f>
        <v>0</v>
      </c>
      <c r="K12" s="12">
        <f t="shared" ref="K12:K16" si="9">ROUND(F12*I12,0)</f>
        <v>0</v>
      </c>
      <c r="L12" s="12">
        <f t="shared" ref="L12:L26" si="10">IFERROR(ROUND(G12*J12,0),0)</f>
        <v>0</v>
      </c>
      <c r="M12" s="13">
        <f t="shared" ref="M12:M25" si="11">F12-G12</f>
        <v>0</v>
      </c>
      <c r="N12" s="13">
        <f t="shared" ref="N12:N25" si="12">K12-L12</f>
        <v>0</v>
      </c>
      <c r="O12" s="12">
        <f t="shared" ref="O12:O25" si="13">IFERROR(K12/1000,0)</f>
        <v>0</v>
      </c>
    </row>
    <row r="13" spans="1:16" ht="14" customHeight="1" x14ac:dyDescent="0.4">
      <c r="B13" s="1" t="s">
        <v>182</v>
      </c>
      <c r="C13" s="1">
        <v>7823</v>
      </c>
      <c r="D13" s="10">
        <v>7</v>
      </c>
      <c r="E13" s="11" t="s">
        <v>31</v>
      </c>
      <c r="F13" s="12">
        <f>VLOOKUP($E13,股數New!$E:$MD,2,0)</f>
        <v>185000</v>
      </c>
      <c r="G13" s="12">
        <f>VLOOKUP($E13,股數New!$E:$MD,4,0)</f>
        <v>185000</v>
      </c>
      <c r="H13" s="12">
        <f t="shared" si="8"/>
        <v>185</v>
      </c>
      <c r="I13" s="11">
        <f>VLOOKUP($E13,股價New!$E:$LJ,2,0)</f>
        <v>85.4</v>
      </c>
      <c r="J13" s="11">
        <f>VLOOKUP($E13,股價New!$E:$LJ,3,0)</f>
        <v>84.5</v>
      </c>
      <c r="K13" s="12">
        <f t="shared" si="9"/>
        <v>15799000</v>
      </c>
      <c r="L13" s="12">
        <f t="shared" si="10"/>
        <v>15632500</v>
      </c>
      <c r="M13" s="13">
        <f t="shared" si="11"/>
        <v>0</v>
      </c>
      <c r="N13" s="13">
        <f t="shared" si="12"/>
        <v>166500</v>
      </c>
      <c r="O13" s="12">
        <f t="shared" si="13"/>
        <v>15799</v>
      </c>
    </row>
    <row r="14" spans="1:16" ht="14" customHeight="1" x14ac:dyDescent="0.4">
      <c r="A14" s="1">
        <v>3</v>
      </c>
      <c r="B14" s="1" t="s">
        <v>37</v>
      </c>
      <c r="C14" s="1">
        <v>2761</v>
      </c>
      <c r="D14" s="10">
        <v>8</v>
      </c>
      <c r="E14" s="11" t="s">
        <v>32</v>
      </c>
      <c r="F14" s="12">
        <f>VLOOKUP($E14,股數New!$E:$MD,2,0)</f>
        <v>1016279</v>
      </c>
      <c r="G14" s="12">
        <f>VLOOKUP($E14,股數New!$E:$MD,4,0)</f>
        <v>1016279</v>
      </c>
      <c r="H14" s="12">
        <f t="shared" si="8"/>
        <v>1016.279</v>
      </c>
      <c r="I14" s="11">
        <f>VLOOKUP($E14,股價New!$E:$LJ,2,0)</f>
        <v>15.07</v>
      </c>
      <c r="J14" s="11">
        <f>VLOOKUP($E14,股價New!$E:$LJ,3,0)</f>
        <v>15.3</v>
      </c>
      <c r="K14" s="12">
        <f t="shared" si="9"/>
        <v>15315325</v>
      </c>
      <c r="L14" s="12">
        <f t="shared" si="10"/>
        <v>15549069</v>
      </c>
      <c r="M14" s="13">
        <f t="shared" si="11"/>
        <v>0</v>
      </c>
      <c r="N14" s="13">
        <f t="shared" si="12"/>
        <v>-233744</v>
      </c>
      <c r="O14" s="12">
        <f t="shared" si="13"/>
        <v>15315.325000000001</v>
      </c>
      <c r="P14" s="1" t="s">
        <v>179</v>
      </c>
    </row>
    <row r="15" spans="1:16" ht="14" customHeight="1" x14ac:dyDescent="0.4">
      <c r="A15" s="1">
        <v>3</v>
      </c>
      <c r="B15" s="1" t="s">
        <v>37</v>
      </c>
      <c r="C15" s="1">
        <v>4570</v>
      </c>
      <c r="D15" s="10">
        <v>9</v>
      </c>
      <c r="E15" s="11" t="s">
        <v>33</v>
      </c>
      <c r="F15" s="12">
        <f>VLOOKUP($E15,股數New!$E:$MD,2,0)</f>
        <v>1000000</v>
      </c>
      <c r="G15" s="12">
        <f>VLOOKUP($E15,股數New!$E:$MD,4,0)</f>
        <v>1000000</v>
      </c>
      <c r="H15" s="12">
        <f t="shared" si="8"/>
        <v>1000</v>
      </c>
      <c r="I15" s="11">
        <f>VLOOKUP($E15,股價New!$E:$LJ,2,0)</f>
        <v>70.290000000000006</v>
      </c>
      <c r="J15" s="11">
        <f>VLOOKUP($E15,股價New!$E:$LJ,3,0)</f>
        <v>70.39</v>
      </c>
      <c r="K15" s="12">
        <f t="shared" si="9"/>
        <v>70290000</v>
      </c>
      <c r="L15" s="12">
        <f t="shared" si="10"/>
        <v>70390000</v>
      </c>
      <c r="M15" s="13">
        <f t="shared" si="11"/>
        <v>0</v>
      </c>
      <c r="N15" s="13">
        <f t="shared" si="12"/>
        <v>-100000</v>
      </c>
      <c r="O15" s="12">
        <f t="shared" si="13"/>
        <v>70290</v>
      </c>
      <c r="P15" s="1" t="s">
        <v>179</v>
      </c>
    </row>
    <row r="16" spans="1:16" ht="14" customHeight="1" x14ac:dyDescent="0.4">
      <c r="A16" s="1">
        <v>3</v>
      </c>
      <c r="B16" s="1" t="s">
        <v>37</v>
      </c>
      <c r="C16" s="1">
        <v>6738</v>
      </c>
      <c r="D16" s="10">
        <v>10</v>
      </c>
      <c r="E16" s="11" t="s">
        <v>34</v>
      </c>
      <c r="F16" s="12">
        <f>VLOOKUP($E16,股數New!$E:$MD,2,0)</f>
        <v>596301</v>
      </c>
      <c r="G16" s="12">
        <f>VLOOKUP($E16,股數New!$E:$MD,4,0)</f>
        <v>596301</v>
      </c>
      <c r="H16" s="12">
        <f t="shared" si="8"/>
        <v>596.30100000000004</v>
      </c>
      <c r="I16" s="11">
        <f>VLOOKUP($E16,股價New!$E:$LJ,2,0)</f>
        <v>77.19</v>
      </c>
      <c r="J16" s="11">
        <f>VLOOKUP($E16,股價New!$E:$LJ,3,0)</f>
        <v>77.040000000000006</v>
      </c>
      <c r="K16" s="12">
        <f t="shared" si="9"/>
        <v>46028474</v>
      </c>
      <c r="L16" s="12">
        <f t="shared" si="10"/>
        <v>45939029</v>
      </c>
      <c r="M16" s="13">
        <f t="shared" si="11"/>
        <v>0</v>
      </c>
      <c r="N16" s="13">
        <f t="shared" si="12"/>
        <v>89445</v>
      </c>
      <c r="O16" s="12">
        <f t="shared" si="13"/>
        <v>46028.474000000002</v>
      </c>
    </row>
    <row r="17" spans="1:16" ht="14" hidden="1" customHeight="1" x14ac:dyDescent="0.4">
      <c r="A17" s="1">
        <v>3</v>
      </c>
      <c r="B17" s="1" t="s">
        <v>183</v>
      </c>
      <c r="C17" s="1">
        <v>7555</v>
      </c>
      <c r="D17" s="10"/>
      <c r="E17" s="11" t="s">
        <v>35</v>
      </c>
      <c r="F17" s="12">
        <f>VLOOKUP($E17,股數New!$E:$MD,2,0)</f>
        <v>0</v>
      </c>
      <c r="G17" s="12">
        <f>VLOOKUP($E17,股數New!$E:$MD,4,0)</f>
        <v>0</v>
      </c>
      <c r="H17" s="12">
        <f t="shared" si="8"/>
        <v>0</v>
      </c>
      <c r="I17" s="11" t="str">
        <f>VLOOKUP($E17,股價New!$E:$LJ,2,0)</f>
        <v/>
      </c>
      <c r="J17" s="11" t="str">
        <f>VLOOKUP($E17,股價New!$E:$LJ,3,0)</f>
        <v/>
      </c>
      <c r="K17" s="12" t="e">
        <f>ROUND(F17*I17,0)</f>
        <v>#VALUE!</v>
      </c>
      <c r="L17" s="12">
        <f t="shared" si="10"/>
        <v>0</v>
      </c>
      <c r="M17" s="13">
        <f t="shared" si="11"/>
        <v>0</v>
      </c>
      <c r="N17" s="13" t="e">
        <f t="shared" si="12"/>
        <v>#VALUE!</v>
      </c>
      <c r="O17" s="12">
        <f t="shared" si="13"/>
        <v>0</v>
      </c>
    </row>
    <row r="18" spans="1:16" ht="14" customHeight="1" x14ac:dyDescent="0.4">
      <c r="B18" s="1" t="s">
        <v>37</v>
      </c>
      <c r="C18" s="1">
        <v>7761</v>
      </c>
      <c r="D18" s="10">
        <v>11</v>
      </c>
      <c r="E18" s="11" t="s">
        <v>36</v>
      </c>
      <c r="F18" s="12">
        <f>VLOOKUP($E18,股數New!$E:$MD,2,0)</f>
        <v>395000</v>
      </c>
      <c r="G18" s="12">
        <f>VLOOKUP($E18,股數New!$E:$MD,4,0)</f>
        <v>395000</v>
      </c>
      <c r="H18" s="12">
        <f t="shared" si="8"/>
        <v>395</v>
      </c>
      <c r="I18" s="11">
        <f>VLOOKUP($E18,股價New!$E:$LJ,2,0)</f>
        <v>38.020000000000003</v>
      </c>
      <c r="J18" s="11">
        <f>VLOOKUP($E18,股價New!$E:$LJ,3,0)</f>
        <v>39.15</v>
      </c>
      <c r="K18" s="12">
        <f t="shared" ref="K18:K25" si="14">ROUND(F18*I18,0)</f>
        <v>15017900</v>
      </c>
      <c r="L18" s="12">
        <f t="shared" si="10"/>
        <v>15464250</v>
      </c>
      <c r="M18" s="13">
        <f t="shared" si="11"/>
        <v>0</v>
      </c>
      <c r="N18" s="13">
        <f t="shared" si="12"/>
        <v>-446350</v>
      </c>
      <c r="O18" s="12">
        <f t="shared" si="13"/>
        <v>15017.9</v>
      </c>
    </row>
    <row r="19" spans="1:16" ht="14" customHeight="1" x14ac:dyDescent="0.4">
      <c r="B19" s="1" t="s">
        <v>37</v>
      </c>
      <c r="C19" s="1">
        <v>7824</v>
      </c>
      <c r="D19" s="10">
        <v>12</v>
      </c>
      <c r="E19" s="14" t="s">
        <v>38</v>
      </c>
      <c r="F19" s="12">
        <f>VLOOKUP($E19,股數New!$E:$MD,2,0)</f>
        <v>1207895</v>
      </c>
      <c r="G19" s="12">
        <f>VLOOKUP($E19,股數New!$E:$MD,4,0)</f>
        <v>1207895</v>
      </c>
      <c r="H19" s="12">
        <f t="shared" si="8"/>
        <v>1207.895</v>
      </c>
      <c r="I19" s="11">
        <f>VLOOKUP($E19,股價New!$E:$LJ,2,0)</f>
        <v>39.200000000000003</v>
      </c>
      <c r="J19" s="11">
        <f>VLOOKUP($E19,股價New!$E:$LJ,3,0)</f>
        <v>38.01</v>
      </c>
      <c r="K19" s="12">
        <f t="shared" si="14"/>
        <v>47349484</v>
      </c>
      <c r="L19" s="12">
        <f t="shared" si="10"/>
        <v>45912089</v>
      </c>
      <c r="M19" s="13">
        <f t="shared" si="11"/>
        <v>0</v>
      </c>
      <c r="N19" s="13">
        <f t="shared" si="12"/>
        <v>1437395</v>
      </c>
      <c r="O19" s="12">
        <f t="shared" si="13"/>
        <v>47349.483999999997</v>
      </c>
      <c r="P19" s="1" t="s">
        <v>179</v>
      </c>
    </row>
    <row r="20" spans="1:16" ht="14" customHeight="1" x14ac:dyDescent="0.4">
      <c r="B20" s="1" t="s">
        <v>37</v>
      </c>
      <c r="C20" s="1">
        <v>7831</v>
      </c>
      <c r="D20" s="10">
        <v>13</v>
      </c>
      <c r="E20" s="14" t="s">
        <v>39</v>
      </c>
      <c r="F20" s="12">
        <f>VLOOKUP($E20,股數New!$E:$MD,2,0)</f>
        <v>1600000</v>
      </c>
      <c r="G20" s="12">
        <f>VLOOKUP($E20,股數New!$E:$MD,4,0)</f>
        <v>1600000</v>
      </c>
      <c r="H20" s="12">
        <f t="shared" si="8"/>
        <v>1600</v>
      </c>
      <c r="I20" s="11">
        <f>VLOOKUP($E20,股價New!$E:$LJ,2,0)</f>
        <v>33.9</v>
      </c>
      <c r="J20" s="11">
        <f>VLOOKUP($E20,股價New!$E:$LJ,3,0)</f>
        <v>33.9</v>
      </c>
      <c r="K20" s="12">
        <f t="shared" si="14"/>
        <v>54240000</v>
      </c>
      <c r="L20" s="12">
        <f t="shared" si="10"/>
        <v>54240000</v>
      </c>
      <c r="M20" s="13">
        <f t="shared" si="11"/>
        <v>0</v>
      </c>
      <c r="N20" s="13">
        <f t="shared" si="12"/>
        <v>0</v>
      </c>
      <c r="O20" s="12">
        <f t="shared" si="13"/>
        <v>54240</v>
      </c>
      <c r="P20" s="1" t="s">
        <v>179</v>
      </c>
    </row>
    <row r="21" spans="1:16" ht="14" customHeight="1" x14ac:dyDescent="0.4">
      <c r="B21" s="1" t="s">
        <v>37</v>
      </c>
      <c r="C21" s="1">
        <v>7865</v>
      </c>
      <c r="D21" s="10">
        <v>14</v>
      </c>
      <c r="E21" s="14" t="s">
        <v>40</v>
      </c>
      <c r="F21" s="12">
        <f>VLOOKUP($E21,股數New!$E:$MD,2,0)</f>
        <v>972000</v>
      </c>
      <c r="G21" s="12">
        <f>VLOOKUP($E21,股數New!$E:$MD,4,0)</f>
        <v>975000</v>
      </c>
      <c r="H21" s="12">
        <f t="shared" si="8"/>
        <v>972</v>
      </c>
      <c r="I21" s="11">
        <f>VLOOKUP($E21,股價New!$E:$LJ,2,0)</f>
        <v>50.71</v>
      </c>
      <c r="J21" s="11">
        <f>VLOOKUP($E21,股價New!$E:$LJ,3,0)</f>
        <v>50.83</v>
      </c>
      <c r="K21" s="12">
        <f t="shared" si="14"/>
        <v>49290120</v>
      </c>
      <c r="L21" s="12">
        <f t="shared" si="10"/>
        <v>49559250</v>
      </c>
      <c r="M21" s="13">
        <f t="shared" si="11"/>
        <v>-3000</v>
      </c>
      <c r="N21" s="13">
        <f t="shared" si="12"/>
        <v>-269130</v>
      </c>
      <c r="O21" s="12">
        <f t="shared" si="13"/>
        <v>49290.12</v>
      </c>
    </row>
    <row r="22" spans="1:16" ht="14" customHeight="1" x14ac:dyDescent="0.4">
      <c r="B22" s="1" t="s">
        <v>37</v>
      </c>
      <c r="C22" s="1">
        <v>7885</v>
      </c>
      <c r="D22" s="10">
        <v>15</v>
      </c>
      <c r="E22" s="11" t="s">
        <v>41</v>
      </c>
      <c r="F22" s="12">
        <f>VLOOKUP($E22,股數New!$E:$MD,2,0)</f>
        <v>400000</v>
      </c>
      <c r="G22" s="12">
        <f>VLOOKUP($E22,股數New!$E:$MD,4,0)</f>
        <v>400000</v>
      </c>
      <c r="H22" s="12">
        <f t="shared" si="8"/>
        <v>400</v>
      </c>
      <c r="I22" s="11">
        <f>VLOOKUP($E22,股價New!$E:$LJ,2,0)</f>
        <v>26</v>
      </c>
      <c r="J22" s="11">
        <f>VLOOKUP($E22,股價New!$E:$LJ,3,0)</f>
        <v>25.95</v>
      </c>
      <c r="K22" s="12">
        <f t="shared" si="14"/>
        <v>10400000</v>
      </c>
      <c r="L22" s="12">
        <f t="shared" si="10"/>
        <v>10380000</v>
      </c>
      <c r="M22" s="13">
        <f t="shared" si="11"/>
        <v>0</v>
      </c>
      <c r="N22" s="13">
        <f t="shared" si="12"/>
        <v>20000</v>
      </c>
      <c r="O22" s="12">
        <f t="shared" si="13"/>
        <v>10400</v>
      </c>
      <c r="P22" s="1" t="s">
        <v>179</v>
      </c>
    </row>
    <row r="23" spans="1:16" ht="14" customHeight="1" x14ac:dyDescent="0.4">
      <c r="A23" s="1">
        <v>3</v>
      </c>
      <c r="B23" s="1" t="s">
        <v>37</v>
      </c>
      <c r="C23" s="1">
        <v>8458</v>
      </c>
      <c r="D23" s="10">
        <v>16</v>
      </c>
      <c r="E23" s="11" t="s">
        <v>42</v>
      </c>
      <c r="F23" s="12">
        <f>VLOOKUP($E23,股數New!$E:$MD,2,0)</f>
        <v>506674</v>
      </c>
      <c r="G23" s="12">
        <f>VLOOKUP($E23,股數New!$E:$MD,4,0)</f>
        <v>506674</v>
      </c>
      <c r="H23" s="12">
        <f t="shared" si="8"/>
        <v>506.67399999999998</v>
      </c>
      <c r="I23" s="11">
        <f>VLOOKUP($E23,股價New!$E:$LJ,2,0)</f>
        <v>14.5</v>
      </c>
      <c r="J23" s="11">
        <f>VLOOKUP($E23,股價New!$E:$LJ,3,0)</f>
        <v>14.42</v>
      </c>
      <c r="K23" s="12">
        <f t="shared" si="14"/>
        <v>7346773</v>
      </c>
      <c r="L23" s="12">
        <f t="shared" si="10"/>
        <v>7306239</v>
      </c>
      <c r="M23" s="13">
        <f t="shared" si="11"/>
        <v>0</v>
      </c>
      <c r="N23" s="13">
        <f t="shared" si="12"/>
        <v>40534</v>
      </c>
      <c r="O23" s="12">
        <f t="shared" si="13"/>
        <v>7346.7730000000001</v>
      </c>
      <c r="P23" s="1" t="s">
        <v>179</v>
      </c>
    </row>
    <row r="24" spans="1:16" ht="14" customHeight="1" x14ac:dyDescent="0.4">
      <c r="A24" s="1">
        <v>4</v>
      </c>
      <c r="B24" s="1" t="s">
        <v>184</v>
      </c>
      <c r="C24" s="1" t="s">
        <v>185</v>
      </c>
      <c r="D24" s="10">
        <v>17</v>
      </c>
      <c r="E24" s="11" t="s">
        <v>43</v>
      </c>
      <c r="F24" s="12">
        <f>VLOOKUP($E24,股數New!$E:$MD,2,0)</f>
        <v>396056</v>
      </c>
      <c r="G24" s="12">
        <f>VLOOKUP($E24,股數New!$E:$MD,4,0)</f>
        <v>396056</v>
      </c>
      <c r="H24" s="12">
        <f t="shared" si="8"/>
        <v>396.05599999999998</v>
      </c>
      <c r="I24" s="11">
        <f>VLOOKUP($E24,股價New!$E:$LJ,2,0)</f>
        <v>20.399999999999999</v>
      </c>
      <c r="J24" s="11">
        <f>VLOOKUP($E24,股價New!$E:$LJ,3,0)</f>
        <v>20.399999999999999</v>
      </c>
      <c r="K24" s="12">
        <f t="shared" si="14"/>
        <v>8079542</v>
      </c>
      <c r="L24" s="12">
        <f t="shared" si="10"/>
        <v>8079542</v>
      </c>
      <c r="M24" s="13">
        <f t="shared" si="11"/>
        <v>0</v>
      </c>
      <c r="N24" s="13">
        <f t="shared" si="12"/>
        <v>0</v>
      </c>
      <c r="O24" s="12">
        <f t="shared" si="13"/>
        <v>8079.5420000000004</v>
      </c>
    </row>
    <row r="25" spans="1:16" ht="14" hidden="1" customHeight="1" x14ac:dyDescent="0.4">
      <c r="A25" s="1">
        <v>4</v>
      </c>
      <c r="B25" s="1" t="s">
        <v>184</v>
      </c>
      <c r="C25" s="1" t="s">
        <v>186</v>
      </c>
      <c r="D25" s="10"/>
      <c r="E25" s="11" t="s">
        <v>44</v>
      </c>
      <c r="F25" s="12">
        <f>VLOOKUP($E25,股數New!$E:$MD,2,0)</f>
        <v>0</v>
      </c>
      <c r="G25" s="12">
        <f>VLOOKUP($E25,股數New!$E:$MD,4,0)</f>
        <v>0</v>
      </c>
      <c r="H25" s="12">
        <f t="shared" si="8"/>
        <v>0</v>
      </c>
      <c r="I25" s="11">
        <f>VLOOKUP($E25,股價New!$E:$LJ,2,0)</f>
        <v>0</v>
      </c>
      <c r="J25" s="11">
        <f>VLOOKUP($E25,股價New!$E:$LJ,3,0)</f>
        <v>0</v>
      </c>
      <c r="K25" s="12">
        <f t="shared" si="14"/>
        <v>0</v>
      </c>
      <c r="L25" s="12">
        <f t="shared" si="10"/>
        <v>0</v>
      </c>
      <c r="M25" s="13">
        <f t="shared" si="11"/>
        <v>0</v>
      </c>
      <c r="N25" s="13">
        <f t="shared" si="12"/>
        <v>0</v>
      </c>
      <c r="O25" s="12">
        <f t="shared" si="13"/>
        <v>0</v>
      </c>
    </row>
    <row r="26" spans="1:16" ht="14" hidden="1" customHeight="1" x14ac:dyDescent="0.4">
      <c r="D26" s="10"/>
      <c r="E26" s="15"/>
      <c r="F26" s="16"/>
      <c r="G26" s="12" t="e">
        <f>VLOOKUP($E26,股數New!$E:$MD,4,0)</f>
        <v>#N/A</v>
      </c>
      <c r="H26" s="16"/>
      <c r="I26" s="17"/>
      <c r="J26" s="17"/>
      <c r="K26" s="16"/>
      <c r="L26" s="12">
        <f t="shared" si="10"/>
        <v>0</v>
      </c>
      <c r="M26" s="18"/>
      <c r="N26" s="18"/>
      <c r="O26" s="12"/>
    </row>
    <row r="27" spans="1:16" ht="15" customHeight="1" x14ac:dyDescent="0.4"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1" t="e">
        <f>SUM(N4:N24)</f>
        <v>#VALUE!</v>
      </c>
      <c r="O27" s="22"/>
    </row>
    <row r="28" spans="1:16" x14ac:dyDescent="0.4">
      <c r="E28" s="23"/>
    </row>
  </sheetData>
  <sheetProtection formatColumns="0"/>
  <mergeCells count="3">
    <mergeCell ref="E27:M27"/>
    <mergeCell ref="F2:F3"/>
    <mergeCell ref="M2:N2"/>
  </mergeCells>
  <phoneticPr fontId="3" type="noConversion"/>
  <pageMargins left="0.7" right="0.7" top="0.75" bottom="0.75" header="0.3" footer="0.3"/>
  <pageSetup paperSize="9" orientation="portrait" r:id="rId1"/>
  <headerFooter>
    <oddHeader>&amp;R&amp;"微軟正黑體,標準"&amp;10非機密文書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9B652-F3A1-46B3-BC9A-90EA9A3FD159}">
  <sheetPr codeName="工作表7"/>
  <dimension ref="A1:OC25"/>
  <sheetViews>
    <sheetView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G3" sqref="G3:G24"/>
    </sheetView>
  </sheetViews>
  <sheetFormatPr defaultRowHeight="17" x14ac:dyDescent="0.4"/>
  <cols>
    <col min="1" max="1" width="5.36328125" bestFit="1" customWidth="1"/>
    <col min="2" max="2" width="9.08984375" bestFit="1" customWidth="1"/>
    <col min="3" max="3" width="11.81640625" bestFit="1" customWidth="1"/>
    <col min="4" max="4" width="5.36328125" bestFit="1" customWidth="1"/>
    <col min="5" max="5" width="29.1796875" bestFit="1" customWidth="1"/>
    <col min="6" max="6" width="13.08984375" bestFit="1" customWidth="1"/>
    <col min="7" max="340" width="15" customWidth="1"/>
    <col min="341" max="341" width="15" customWidth="1" collapsed="1"/>
    <col min="342" max="344" width="15" customWidth="1"/>
    <col min="345" max="345" width="12.453125" customWidth="1"/>
    <col min="346" max="348" width="12.1796875" customWidth="1"/>
    <col min="349" max="353" width="11" bestFit="1" customWidth="1"/>
    <col min="354" max="354" width="12.1796875" bestFit="1" customWidth="1"/>
    <col min="355" max="356" width="12.08984375" customWidth="1"/>
    <col min="357" max="357" width="11.90625" bestFit="1" customWidth="1"/>
    <col min="358" max="358" width="11.90625" customWidth="1"/>
    <col min="359" max="359" width="11.90625" bestFit="1" customWidth="1"/>
    <col min="360" max="360" width="11.90625" customWidth="1"/>
    <col min="361" max="389" width="11.90625" bestFit="1" customWidth="1"/>
  </cols>
  <sheetData>
    <row r="1" spans="1:393" x14ac:dyDescent="0.4">
      <c r="A1" s="1"/>
      <c r="B1" s="1"/>
      <c r="C1" s="1"/>
      <c r="D1" s="3"/>
      <c r="E1" s="24">
        <v>1</v>
      </c>
      <c r="F1" s="24">
        <v>2</v>
      </c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</row>
    <row r="2" spans="1:393" x14ac:dyDescent="0.4">
      <c r="A2" s="1" t="s">
        <v>8</v>
      </c>
      <c r="B2" s="1" t="s">
        <v>9</v>
      </c>
      <c r="C2" s="1" t="s">
        <v>10</v>
      </c>
      <c r="D2" s="25" t="s">
        <v>45</v>
      </c>
      <c r="E2" s="6" t="s">
        <v>12</v>
      </c>
      <c r="F2" s="26" t="s">
        <v>46</v>
      </c>
      <c r="G2" s="27">
        <v>46246</v>
      </c>
      <c r="H2" s="27">
        <v>46245</v>
      </c>
      <c r="I2" s="27">
        <v>46244</v>
      </c>
      <c r="J2" s="27">
        <v>46241</v>
      </c>
      <c r="K2" s="27">
        <v>46240</v>
      </c>
      <c r="L2" s="27">
        <v>46239</v>
      </c>
      <c r="M2" s="27">
        <v>46238</v>
      </c>
      <c r="N2" s="27">
        <v>46237</v>
      </c>
      <c r="O2" s="27">
        <v>46234</v>
      </c>
      <c r="P2" s="27">
        <v>46233</v>
      </c>
      <c r="Q2" s="27">
        <v>46232</v>
      </c>
      <c r="R2" s="27">
        <v>46231</v>
      </c>
      <c r="S2" s="27">
        <v>46230</v>
      </c>
      <c r="T2" s="27">
        <v>46227</v>
      </c>
      <c r="U2" s="27">
        <v>46226</v>
      </c>
      <c r="V2" s="27">
        <v>46225</v>
      </c>
      <c r="W2" s="27">
        <v>46224</v>
      </c>
      <c r="X2" s="27">
        <v>46223</v>
      </c>
      <c r="Y2" s="27">
        <v>46220</v>
      </c>
      <c r="Z2" s="27">
        <v>46219</v>
      </c>
      <c r="AA2" s="27">
        <v>46218</v>
      </c>
      <c r="AB2" s="27">
        <v>46217</v>
      </c>
      <c r="AC2" s="27">
        <v>46216</v>
      </c>
      <c r="AD2" s="27">
        <v>46212</v>
      </c>
      <c r="AE2" s="27">
        <v>46211</v>
      </c>
      <c r="AF2" s="27">
        <v>46210</v>
      </c>
      <c r="AG2" s="27">
        <v>46209</v>
      </c>
      <c r="AH2" s="27">
        <v>46206</v>
      </c>
      <c r="AI2" s="27">
        <v>46205</v>
      </c>
      <c r="AJ2" s="27">
        <v>46204</v>
      </c>
      <c r="AK2" s="27">
        <v>46203</v>
      </c>
      <c r="AL2" s="27">
        <v>46202</v>
      </c>
      <c r="AM2" s="27">
        <v>46199</v>
      </c>
      <c r="AN2" s="27">
        <v>46198</v>
      </c>
      <c r="AO2" s="27">
        <v>46197</v>
      </c>
      <c r="AP2" s="27">
        <v>46196</v>
      </c>
      <c r="AQ2" s="27">
        <v>46195</v>
      </c>
      <c r="AR2" s="27">
        <v>46191</v>
      </c>
      <c r="AS2" s="27">
        <v>46190</v>
      </c>
      <c r="AT2" s="27">
        <v>46189</v>
      </c>
      <c r="AU2" s="27">
        <v>46188</v>
      </c>
      <c r="AV2" s="27">
        <v>46185</v>
      </c>
      <c r="AW2" s="27">
        <v>46184</v>
      </c>
      <c r="AX2" s="27">
        <v>46183</v>
      </c>
      <c r="AY2" s="27">
        <v>46182</v>
      </c>
      <c r="AZ2" s="27">
        <v>46181</v>
      </c>
      <c r="BA2" s="27">
        <v>46178</v>
      </c>
      <c r="BB2" s="27">
        <v>46177</v>
      </c>
      <c r="BC2" s="27">
        <v>46176</v>
      </c>
      <c r="BD2" s="27">
        <v>46175</v>
      </c>
      <c r="BE2" s="27">
        <v>46174</v>
      </c>
      <c r="BF2" s="27">
        <v>46171</v>
      </c>
      <c r="BG2" s="27">
        <v>46170</v>
      </c>
      <c r="BH2" s="27">
        <v>46169</v>
      </c>
      <c r="BI2" s="27">
        <v>46168</v>
      </c>
      <c r="BJ2" s="27">
        <v>46167</v>
      </c>
      <c r="BK2" s="27">
        <v>46164</v>
      </c>
      <c r="BL2" s="27">
        <v>46163</v>
      </c>
      <c r="BM2" s="27">
        <v>46162</v>
      </c>
      <c r="BN2" s="27">
        <v>46161</v>
      </c>
      <c r="BO2" s="27">
        <v>46160</v>
      </c>
      <c r="BP2" s="27">
        <v>46157</v>
      </c>
      <c r="BQ2" s="27">
        <v>46156</v>
      </c>
      <c r="BR2" s="27">
        <v>46155</v>
      </c>
      <c r="BS2" s="27">
        <v>46154</v>
      </c>
      <c r="BT2" s="27">
        <v>46153</v>
      </c>
      <c r="BU2" s="27">
        <v>46150</v>
      </c>
      <c r="BV2" s="27">
        <v>46149</v>
      </c>
      <c r="BW2" s="27">
        <v>46148</v>
      </c>
      <c r="BX2" s="27">
        <v>46147</v>
      </c>
      <c r="BY2" s="27">
        <v>46146</v>
      </c>
      <c r="BZ2" s="27">
        <v>46142</v>
      </c>
      <c r="CA2" s="27">
        <v>46141</v>
      </c>
      <c r="CB2" s="27">
        <v>46140</v>
      </c>
      <c r="CC2" s="27">
        <v>46139</v>
      </c>
      <c r="CD2" s="27">
        <v>46136</v>
      </c>
      <c r="CE2" s="27">
        <v>46135</v>
      </c>
      <c r="CF2" s="27">
        <v>46134</v>
      </c>
      <c r="CG2" s="27">
        <v>46133</v>
      </c>
      <c r="CH2" s="27">
        <v>46132</v>
      </c>
      <c r="CI2" s="27">
        <v>46129</v>
      </c>
      <c r="CJ2" s="27">
        <v>46128</v>
      </c>
      <c r="CK2" s="27">
        <v>46127</v>
      </c>
      <c r="CL2" s="27">
        <v>46126</v>
      </c>
      <c r="CM2" s="27">
        <v>46125</v>
      </c>
      <c r="CN2" s="27">
        <v>46122</v>
      </c>
      <c r="CO2" s="27">
        <v>46121</v>
      </c>
      <c r="CP2" s="27">
        <v>46120</v>
      </c>
      <c r="CQ2" s="27">
        <v>46119</v>
      </c>
      <c r="CR2" s="27">
        <v>46114</v>
      </c>
      <c r="CS2" s="27">
        <v>46113</v>
      </c>
      <c r="CT2" s="27">
        <v>46112</v>
      </c>
      <c r="CU2" s="27">
        <v>46111</v>
      </c>
      <c r="CV2" s="27">
        <v>46108</v>
      </c>
      <c r="CW2" s="27">
        <v>46107</v>
      </c>
      <c r="CX2" s="27">
        <v>46106</v>
      </c>
      <c r="CY2" s="27">
        <v>46105</v>
      </c>
      <c r="CZ2" s="27">
        <v>46104</v>
      </c>
      <c r="DA2" s="27">
        <v>46101</v>
      </c>
      <c r="DB2" s="27">
        <v>46100</v>
      </c>
      <c r="DC2" s="27">
        <v>46099</v>
      </c>
      <c r="DD2" s="27">
        <v>46098</v>
      </c>
      <c r="DE2" s="27">
        <v>46097</v>
      </c>
      <c r="DF2" s="27">
        <v>46094</v>
      </c>
      <c r="DG2" s="27">
        <v>46093</v>
      </c>
      <c r="DH2" s="27">
        <v>46092</v>
      </c>
      <c r="DI2" s="27">
        <v>46091</v>
      </c>
      <c r="DJ2" s="27">
        <v>46090</v>
      </c>
      <c r="DK2" s="27">
        <v>46087</v>
      </c>
      <c r="DL2" s="27">
        <v>46086</v>
      </c>
      <c r="DM2" s="27">
        <v>46085</v>
      </c>
      <c r="DN2" s="27">
        <v>46084</v>
      </c>
      <c r="DO2" s="27">
        <v>46083</v>
      </c>
      <c r="DP2" s="27">
        <v>46079</v>
      </c>
      <c r="DQ2" s="27">
        <v>46078</v>
      </c>
      <c r="DR2" s="27">
        <v>46077</v>
      </c>
      <c r="DS2" s="27">
        <v>46076</v>
      </c>
      <c r="DT2" s="27">
        <v>46064</v>
      </c>
      <c r="DU2" s="27">
        <v>46063</v>
      </c>
      <c r="DV2" s="27">
        <v>46062</v>
      </c>
      <c r="DW2" s="27">
        <v>46059</v>
      </c>
      <c r="DX2" s="27">
        <v>46058</v>
      </c>
      <c r="DY2" s="27">
        <v>46057</v>
      </c>
      <c r="DZ2" s="27">
        <v>46056</v>
      </c>
      <c r="EA2" s="27">
        <v>46055</v>
      </c>
      <c r="EB2" s="27">
        <v>46052</v>
      </c>
      <c r="EC2" s="27">
        <v>46051</v>
      </c>
      <c r="ED2" s="27">
        <v>46050</v>
      </c>
      <c r="EE2" s="27">
        <v>46049</v>
      </c>
      <c r="EF2" s="27">
        <v>46048</v>
      </c>
      <c r="EG2" s="27">
        <v>46045</v>
      </c>
      <c r="EH2" s="27">
        <v>46044</v>
      </c>
      <c r="EI2" s="27">
        <v>46043</v>
      </c>
      <c r="EJ2" s="27">
        <v>46042</v>
      </c>
      <c r="EK2" s="27">
        <v>46041</v>
      </c>
      <c r="EL2" s="27">
        <v>46038</v>
      </c>
      <c r="EM2" s="27">
        <v>46037</v>
      </c>
      <c r="EN2" s="27">
        <v>46036</v>
      </c>
      <c r="EO2" s="27">
        <v>46035</v>
      </c>
      <c r="EP2" s="27">
        <v>46034</v>
      </c>
      <c r="EQ2" s="27">
        <v>46031</v>
      </c>
      <c r="ER2" s="27">
        <v>46030</v>
      </c>
      <c r="ES2" s="27">
        <v>46029</v>
      </c>
      <c r="ET2" s="27">
        <v>46028</v>
      </c>
      <c r="EU2" s="27">
        <v>46027</v>
      </c>
      <c r="EV2" s="27">
        <v>46024</v>
      </c>
      <c r="EW2" s="27">
        <v>46022</v>
      </c>
      <c r="EX2" s="27">
        <v>46021</v>
      </c>
      <c r="EY2" s="27">
        <v>46020</v>
      </c>
      <c r="EZ2" s="27">
        <v>46017</v>
      </c>
      <c r="FA2" s="27">
        <v>46015</v>
      </c>
      <c r="FB2" s="27">
        <v>46014</v>
      </c>
      <c r="FC2" s="27">
        <v>46013</v>
      </c>
      <c r="FD2" s="27">
        <v>46010</v>
      </c>
      <c r="FE2" s="27">
        <v>46009</v>
      </c>
      <c r="FF2" s="27">
        <v>46008</v>
      </c>
      <c r="FG2" s="27">
        <v>46007</v>
      </c>
      <c r="FH2" s="27">
        <v>46006</v>
      </c>
      <c r="FI2" s="27">
        <v>46003</v>
      </c>
      <c r="FJ2" s="27">
        <v>46002</v>
      </c>
      <c r="FK2" s="27">
        <v>46001</v>
      </c>
      <c r="FL2" s="27">
        <v>46000</v>
      </c>
      <c r="FM2" s="27">
        <v>45999</v>
      </c>
      <c r="FN2" s="27">
        <v>45996</v>
      </c>
      <c r="FO2" s="27">
        <v>45995</v>
      </c>
      <c r="FP2" s="27">
        <v>45994</v>
      </c>
      <c r="FQ2" s="27">
        <v>45993</v>
      </c>
      <c r="FR2" s="27">
        <v>45992</v>
      </c>
      <c r="FS2" s="27">
        <v>45989</v>
      </c>
      <c r="FT2" s="27">
        <v>45988</v>
      </c>
      <c r="FU2" s="27">
        <v>45987</v>
      </c>
      <c r="FV2" s="27">
        <v>45986</v>
      </c>
      <c r="FW2" s="27">
        <v>45985</v>
      </c>
      <c r="FX2" s="27">
        <v>45982</v>
      </c>
      <c r="FY2" s="27">
        <v>45981</v>
      </c>
      <c r="FZ2" s="27">
        <v>45980</v>
      </c>
      <c r="GA2" s="27">
        <v>45979</v>
      </c>
      <c r="GB2" s="27">
        <v>45978</v>
      </c>
      <c r="GC2" s="27">
        <v>45975</v>
      </c>
      <c r="GD2" s="27">
        <v>45974</v>
      </c>
      <c r="GE2" s="27">
        <v>45973</v>
      </c>
      <c r="GF2" s="27">
        <v>45972</v>
      </c>
      <c r="GG2" s="27">
        <v>45971</v>
      </c>
      <c r="GH2" s="27">
        <v>45968</v>
      </c>
      <c r="GI2" s="27">
        <v>45967</v>
      </c>
      <c r="GJ2" s="27">
        <v>45966</v>
      </c>
      <c r="GK2" s="27">
        <v>45965</v>
      </c>
      <c r="GL2" s="27">
        <v>45964</v>
      </c>
      <c r="GM2" s="27">
        <v>45961</v>
      </c>
      <c r="GN2" s="27">
        <v>45960</v>
      </c>
      <c r="GO2" s="27">
        <v>45959</v>
      </c>
      <c r="GP2" s="27">
        <v>45958</v>
      </c>
      <c r="GQ2" s="27">
        <v>45957</v>
      </c>
      <c r="GR2" s="27">
        <v>45953</v>
      </c>
      <c r="GS2" s="27">
        <v>45952</v>
      </c>
      <c r="GT2" s="27">
        <v>45951</v>
      </c>
      <c r="GU2" s="27">
        <v>45950</v>
      </c>
      <c r="GV2" s="27">
        <v>45947</v>
      </c>
      <c r="GW2" s="27">
        <v>45946</v>
      </c>
      <c r="GX2" s="27">
        <v>45945</v>
      </c>
      <c r="GY2" s="27">
        <v>45944</v>
      </c>
      <c r="GZ2" s="27">
        <v>45943</v>
      </c>
      <c r="HA2" s="27">
        <v>45939</v>
      </c>
      <c r="HB2" s="27">
        <v>45938</v>
      </c>
      <c r="HC2" s="27">
        <v>45937</v>
      </c>
      <c r="HD2" s="27">
        <v>45933</v>
      </c>
      <c r="HE2" s="27">
        <v>45932</v>
      </c>
      <c r="HF2" s="27">
        <v>45931</v>
      </c>
      <c r="HG2" s="27">
        <v>45930</v>
      </c>
      <c r="HH2" s="27">
        <v>45926</v>
      </c>
      <c r="HI2" s="27">
        <v>45925</v>
      </c>
      <c r="HJ2" s="27">
        <v>45924</v>
      </c>
      <c r="HK2" s="27">
        <v>45923</v>
      </c>
      <c r="HL2" s="27">
        <v>45922</v>
      </c>
      <c r="HM2" s="27">
        <v>45919</v>
      </c>
      <c r="HN2" s="27">
        <v>45918</v>
      </c>
      <c r="HO2" s="27">
        <v>45917</v>
      </c>
      <c r="HP2" s="27">
        <v>45916</v>
      </c>
      <c r="HQ2" s="27">
        <v>45915</v>
      </c>
      <c r="HR2" s="27">
        <v>45912</v>
      </c>
      <c r="HS2" s="27">
        <v>45911</v>
      </c>
      <c r="HT2" s="27">
        <v>45910</v>
      </c>
      <c r="HU2" s="27">
        <v>45909</v>
      </c>
      <c r="HV2" s="27">
        <v>45908</v>
      </c>
      <c r="HW2" s="27">
        <v>45905</v>
      </c>
      <c r="HX2" s="27">
        <v>45904</v>
      </c>
      <c r="HY2" s="27">
        <v>45903</v>
      </c>
      <c r="HZ2" s="27">
        <v>45902</v>
      </c>
      <c r="IA2" s="27">
        <v>45901</v>
      </c>
      <c r="IB2" s="27">
        <v>45898</v>
      </c>
      <c r="IC2" s="27">
        <v>45897</v>
      </c>
      <c r="ID2" s="27">
        <v>45896</v>
      </c>
      <c r="IE2" s="27">
        <v>45895</v>
      </c>
      <c r="IF2" s="27">
        <v>45894</v>
      </c>
      <c r="IG2" s="27">
        <v>45891</v>
      </c>
      <c r="IH2" s="27">
        <v>45890</v>
      </c>
      <c r="II2" s="27">
        <v>45889</v>
      </c>
      <c r="IJ2" s="27">
        <v>45888</v>
      </c>
      <c r="IK2" s="27">
        <v>45887</v>
      </c>
      <c r="IL2" s="27">
        <v>45884</v>
      </c>
      <c r="IM2" s="27">
        <v>45883</v>
      </c>
      <c r="IN2" s="27">
        <v>45882</v>
      </c>
      <c r="IO2" s="27">
        <v>45881</v>
      </c>
      <c r="IP2" s="27">
        <v>45880</v>
      </c>
      <c r="IQ2" s="27">
        <v>45877</v>
      </c>
      <c r="IR2" s="27">
        <v>45876</v>
      </c>
      <c r="IS2" s="27">
        <v>45875</v>
      </c>
      <c r="IT2" s="27">
        <v>45874</v>
      </c>
      <c r="IU2" s="27">
        <v>45873</v>
      </c>
      <c r="IV2" s="27">
        <v>45870</v>
      </c>
      <c r="IW2" s="27">
        <v>45869</v>
      </c>
      <c r="IX2" s="27">
        <v>45868</v>
      </c>
      <c r="IY2" s="27">
        <v>45867</v>
      </c>
      <c r="IZ2" s="27">
        <v>45866</v>
      </c>
      <c r="JA2" s="27">
        <v>45863</v>
      </c>
      <c r="JB2" s="27">
        <v>45862</v>
      </c>
      <c r="JC2" s="27">
        <v>45861</v>
      </c>
      <c r="JD2" s="27">
        <v>45860</v>
      </c>
      <c r="JE2" s="27">
        <v>45859</v>
      </c>
      <c r="JF2" s="27">
        <v>45856</v>
      </c>
      <c r="JG2" s="27">
        <v>45855</v>
      </c>
      <c r="JH2" s="27">
        <v>45854</v>
      </c>
      <c r="JI2" s="27">
        <v>45853</v>
      </c>
      <c r="JJ2" s="27">
        <v>45852</v>
      </c>
      <c r="JK2" s="27">
        <v>45849</v>
      </c>
      <c r="JL2" s="27">
        <v>45848</v>
      </c>
      <c r="JM2" s="27">
        <v>45847</v>
      </c>
      <c r="JN2" s="27">
        <v>45846</v>
      </c>
      <c r="JO2" s="27">
        <v>45845</v>
      </c>
      <c r="JP2" s="27">
        <v>45842</v>
      </c>
      <c r="JQ2" s="27">
        <v>45841</v>
      </c>
      <c r="JR2" s="27">
        <v>45840</v>
      </c>
      <c r="JS2" s="27">
        <v>45839</v>
      </c>
      <c r="JT2" s="27">
        <v>45838</v>
      </c>
      <c r="JU2" s="27">
        <v>45835</v>
      </c>
      <c r="JV2" s="27">
        <v>45834</v>
      </c>
      <c r="JW2" s="27">
        <v>45833</v>
      </c>
      <c r="JX2" s="27">
        <v>45832</v>
      </c>
      <c r="JY2" s="27">
        <v>45831</v>
      </c>
      <c r="JZ2" s="27">
        <v>45828</v>
      </c>
      <c r="KA2" s="27">
        <v>45827</v>
      </c>
      <c r="KB2" s="27">
        <v>45826</v>
      </c>
      <c r="KC2" s="27">
        <v>45825</v>
      </c>
      <c r="KD2" s="27">
        <v>45824</v>
      </c>
      <c r="KE2" s="27">
        <v>45821</v>
      </c>
      <c r="KF2" s="27">
        <v>45820</v>
      </c>
      <c r="KG2" s="27">
        <v>45819</v>
      </c>
      <c r="KH2" s="27">
        <v>45818</v>
      </c>
      <c r="KI2" s="27">
        <v>45817</v>
      </c>
      <c r="KJ2" s="27">
        <v>45814</v>
      </c>
      <c r="KK2" s="27">
        <v>45813</v>
      </c>
      <c r="KL2" s="27">
        <v>45812</v>
      </c>
      <c r="KM2" s="27">
        <v>45811</v>
      </c>
      <c r="KN2" s="27">
        <v>45810</v>
      </c>
      <c r="KO2" s="27">
        <v>45806</v>
      </c>
      <c r="KP2" s="27">
        <v>45805</v>
      </c>
      <c r="KQ2" s="27">
        <v>45804</v>
      </c>
      <c r="KR2" s="27">
        <v>45803</v>
      </c>
      <c r="KS2" s="27">
        <v>45800</v>
      </c>
      <c r="KT2" s="27">
        <v>45799</v>
      </c>
      <c r="KU2" s="27">
        <v>45798</v>
      </c>
      <c r="KV2" s="27">
        <v>45797</v>
      </c>
      <c r="KW2" s="27">
        <v>45796</v>
      </c>
      <c r="KX2" s="27">
        <v>45793</v>
      </c>
      <c r="KY2" s="27">
        <v>45792</v>
      </c>
      <c r="KZ2" s="27">
        <v>45791</v>
      </c>
      <c r="LA2" s="27">
        <v>45790</v>
      </c>
      <c r="LB2" s="27">
        <v>45789</v>
      </c>
      <c r="LC2" s="27">
        <v>45786</v>
      </c>
      <c r="LD2" s="27">
        <v>45785</v>
      </c>
      <c r="LE2" s="27">
        <v>45784</v>
      </c>
      <c r="LF2" s="27">
        <v>45783</v>
      </c>
      <c r="LG2" s="27">
        <v>45782</v>
      </c>
      <c r="LH2" s="27">
        <v>45779</v>
      </c>
      <c r="LI2" s="27">
        <v>45777</v>
      </c>
      <c r="LJ2" s="27">
        <v>45776</v>
      </c>
      <c r="LK2" s="27">
        <v>45775</v>
      </c>
      <c r="LL2" s="27">
        <v>45772</v>
      </c>
      <c r="LM2" s="27">
        <v>45771</v>
      </c>
      <c r="LN2" s="27">
        <v>45770</v>
      </c>
      <c r="LO2" s="27">
        <v>45769</v>
      </c>
      <c r="LP2" s="27">
        <v>45768</v>
      </c>
      <c r="LQ2" s="27">
        <v>45765</v>
      </c>
      <c r="LR2" s="27">
        <v>45764</v>
      </c>
      <c r="LS2" s="27">
        <v>45763</v>
      </c>
      <c r="LT2" s="27">
        <v>45762</v>
      </c>
      <c r="LU2" s="27">
        <v>45761</v>
      </c>
      <c r="LV2" s="27">
        <v>45758</v>
      </c>
      <c r="LW2" s="27">
        <v>45757</v>
      </c>
      <c r="LX2" s="27">
        <v>45756</v>
      </c>
      <c r="LY2" s="27">
        <v>45755</v>
      </c>
      <c r="LZ2" s="27">
        <v>45754</v>
      </c>
      <c r="MA2" s="27">
        <v>45749</v>
      </c>
      <c r="MB2" s="27">
        <v>45748</v>
      </c>
      <c r="MC2" s="27">
        <v>45747</v>
      </c>
      <c r="MD2" s="27">
        <v>45744</v>
      </c>
      <c r="ME2" s="27">
        <v>45743</v>
      </c>
      <c r="MF2" s="27">
        <v>45742</v>
      </c>
      <c r="MG2" s="27">
        <v>45741</v>
      </c>
      <c r="MH2" s="27">
        <v>45740</v>
      </c>
      <c r="MI2" s="27">
        <v>45737</v>
      </c>
      <c r="MJ2" s="27">
        <v>45736</v>
      </c>
      <c r="MK2" s="27">
        <v>45735</v>
      </c>
      <c r="ML2" s="27">
        <v>45733</v>
      </c>
      <c r="MM2" s="27">
        <v>45730</v>
      </c>
      <c r="MN2" s="27">
        <v>45729</v>
      </c>
      <c r="MO2" s="27">
        <v>45728</v>
      </c>
      <c r="MP2" s="27">
        <v>45727</v>
      </c>
      <c r="MQ2" s="27">
        <v>45726</v>
      </c>
      <c r="MR2" s="27">
        <v>45723</v>
      </c>
      <c r="MS2" s="27">
        <v>45722</v>
      </c>
      <c r="MT2" s="27">
        <v>45721</v>
      </c>
      <c r="MU2" s="27">
        <v>45720</v>
      </c>
      <c r="MV2" s="27">
        <v>45719</v>
      </c>
      <c r="MW2" s="27">
        <v>45714</v>
      </c>
      <c r="MX2" s="27">
        <v>45713</v>
      </c>
      <c r="MY2" s="27">
        <v>45709</v>
      </c>
      <c r="MZ2" s="27">
        <v>45708</v>
      </c>
      <c r="NA2" s="27">
        <v>45707</v>
      </c>
      <c r="NB2" s="27">
        <v>45706</v>
      </c>
      <c r="NC2" s="27">
        <v>45705</v>
      </c>
      <c r="ND2" s="27">
        <v>45702</v>
      </c>
      <c r="NE2" s="27">
        <v>45651</v>
      </c>
      <c r="NF2" s="27">
        <v>45651</v>
      </c>
      <c r="NG2" s="27">
        <v>45622</v>
      </c>
      <c r="NH2" s="27">
        <v>45603</v>
      </c>
      <c r="NI2" s="27">
        <v>45602</v>
      </c>
      <c r="NJ2" s="27">
        <v>45601</v>
      </c>
      <c r="NK2" s="27">
        <v>45600</v>
      </c>
      <c r="NL2" s="28">
        <v>45579</v>
      </c>
      <c r="NM2" s="28">
        <v>45580</v>
      </c>
      <c r="NN2" s="28">
        <v>45581</v>
      </c>
      <c r="NO2" s="28">
        <v>45582</v>
      </c>
      <c r="NP2" s="28">
        <v>45583</v>
      </c>
      <c r="NQ2" s="28">
        <v>45586</v>
      </c>
      <c r="NR2" s="28">
        <v>45587</v>
      </c>
      <c r="NS2" s="28">
        <v>45588</v>
      </c>
      <c r="NT2" s="28">
        <v>45589</v>
      </c>
      <c r="NU2" s="28">
        <v>45590</v>
      </c>
      <c r="NV2" s="27">
        <v>45593</v>
      </c>
      <c r="NW2" s="27">
        <v>45594</v>
      </c>
      <c r="NX2" s="27">
        <v>45595</v>
      </c>
      <c r="NY2" s="27">
        <v>45597</v>
      </c>
      <c r="OA2" s="29"/>
      <c r="OB2" s="29"/>
      <c r="OC2" s="29"/>
    </row>
    <row r="3" spans="1:393" x14ac:dyDescent="0.4">
      <c r="A3" s="1">
        <v>1</v>
      </c>
      <c r="B3" s="1" t="s">
        <v>29</v>
      </c>
      <c r="C3" s="9">
        <v>2250</v>
      </c>
      <c r="D3" s="10" t="s">
        <v>187</v>
      </c>
      <c r="E3" s="11" t="s">
        <v>21</v>
      </c>
      <c r="F3" s="30">
        <f>VLOOKUP(E3,股數總表!A:D,4,0)</f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2">
        <v>0</v>
      </c>
      <c r="BF3" s="12">
        <v>0</v>
      </c>
      <c r="BG3" s="12">
        <v>0</v>
      </c>
      <c r="BH3" s="12">
        <v>0</v>
      </c>
      <c r="BI3" s="12">
        <v>0</v>
      </c>
      <c r="BJ3" s="12">
        <v>0</v>
      </c>
      <c r="BK3" s="12">
        <v>0</v>
      </c>
      <c r="BL3" s="12">
        <v>0</v>
      </c>
      <c r="BM3" s="12">
        <v>0</v>
      </c>
      <c r="BN3" s="12">
        <v>0</v>
      </c>
      <c r="BO3" s="12">
        <v>0</v>
      </c>
      <c r="BP3" s="12">
        <v>0</v>
      </c>
      <c r="BQ3" s="12">
        <v>0</v>
      </c>
      <c r="BR3" s="12">
        <v>0</v>
      </c>
      <c r="BS3" s="12">
        <v>0</v>
      </c>
      <c r="BT3" s="12">
        <v>0</v>
      </c>
      <c r="BU3" s="12">
        <v>0</v>
      </c>
      <c r="BV3" s="12">
        <v>0</v>
      </c>
      <c r="BW3" s="12">
        <v>0</v>
      </c>
      <c r="BX3" s="12">
        <v>0</v>
      </c>
      <c r="BY3" s="12">
        <v>0</v>
      </c>
      <c r="BZ3" s="12">
        <v>0</v>
      </c>
      <c r="CA3" s="12">
        <v>0</v>
      </c>
      <c r="CB3" s="12">
        <v>0</v>
      </c>
      <c r="CC3" s="12">
        <v>0</v>
      </c>
      <c r="CD3" s="12">
        <v>0</v>
      </c>
      <c r="CE3" s="12">
        <v>0</v>
      </c>
      <c r="CF3" s="12">
        <v>0</v>
      </c>
      <c r="CG3" s="12">
        <v>0</v>
      </c>
      <c r="CH3" s="12">
        <v>0</v>
      </c>
      <c r="CI3" s="12">
        <v>0</v>
      </c>
      <c r="CJ3" s="12">
        <v>0</v>
      </c>
      <c r="CK3" s="12">
        <v>0</v>
      </c>
      <c r="CL3" s="12">
        <v>0</v>
      </c>
      <c r="CM3" s="12">
        <v>0</v>
      </c>
      <c r="CN3" s="12">
        <v>0</v>
      </c>
      <c r="CO3" s="12">
        <v>0</v>
      </c>
      <c r="CP3" s="12">
        <v>0</v>
      </c>
      <c r="CQ3" s="12">
        <v>0</v>
      </c>
      <c r="CR3" s="12">
        <v>0</v>
      </c>
      <c r="CS3" s="12">
        <v>0</v>
      </c>
      <c r="CT3" s="12">
        <v>0</v>
      </c>
      <c r="CU3" s="12">
        <v>0</v>
      </c>
      <c r="CV3" s="12">
        <v>0</v>
      </c>
      <c r="CW3" s="12">
        <v>0</v>
      </c>
      <c r="CX3" s="12">
        <v>0</v>
      </c>
      <c r="CY3" s="12">
        <v>0</v>
      </c>
      <c r="CZ3" s="12">
        <v>0</v>
      </c>
      <c r="DA3" s="12">
        <v>0</v>
      </c>
      <c r="DB3" s="12">
        <v>0</v>
      </c>
      <c r="DC3" s="12">
        <v>0</v>
      </c>
      <c r="DD3" s="12">
        <v>0</v>
      </c>
      <c r="DE3" s="12">
        <v>0</v>
      </c>
      <c r="DF3" s="12">
        <v>0</v>
      </c>
      <c r="DG3" s="12">
        <v>0</v>
      </c>
      <c r="DH3" s="12">
        <v>0</v>
      </c>
      <c r="DI3" s="12">
        <v>0</v>
      </c>
      <c r="DJ3" s="12">
        <v>0</v>
      </c>
      <c r="DK3" s="12">
        <v>0</v>
      </c>
      <c r="DL3" s="12">
        <v>0</v>
      </c>
      <c r="DM3" s="12">
        <v>0</v>
      </c>
      <c r="DN3" s="12">
        <v>0</v>
      </c>
      <c r="DO3" s="12">
        <v>0</v>
      </c>
      <c r="DP3" s="12">
        <v>0</v>
      </c>
      <c r="DQ3" s="12">
        <v>0</v>
      </c>
      <c r="DR3" s="12">
        <v>0</v>
      </c>
      <c r="DS3" s="12">
        <v>0</v>
      </c>
      <c r="DT3" s="12">
        <v>0</v>
      </c>
      <c r="DU3" s="12">
        <v>0</v>
      </c>
      <c r="DV3" s="12">
        <v>0</v>
      </c>
      <c r="DW3" s="12">
        <v>0</v>
      </c>
      <c r="DX3" s="12">
        <v>0</v>
      </c>
      <c r="DY3" s="12">
        <v>0</v>
      </c>
      <c r="DZ3" s="12">
        <v>0</v>
      </c>
      <c r="EA3" s="12">
        <v>0</v>
      </c>
      <c r="EB3" s="12">
        <v>0</v>
      </c>
      <c r="EC3" s="12">
        <v>0</v>
      </c>
      <c r="ED3" s="12">
        <v>0</v>
      </c>
      <c r="EE3" s="12">
        <v>0</v>
      </c>
      <c r="EF3" s="12">
        <v>0</v>
      </c>
      <c r="EG3" s="12">
        <v>0</v>
      </c>
      <c r="EH3" s="12">
        <v>0</v>
      </c>
      <c r="EI3" s="12">
        <v>0</v>
      </c>
      <c r="EJ3" s="12">
        <v>0</v>
      </c>
      <c r="EK3" s="12">
        <v>0</v>
      </c>
      <c r="EL3" s="12">
        <v>0</v>
      </c>
      <c r="EM3" s="12">
        <v>0</v>
      </c>
      <c r="EN3" s="12">
        <v>0</v>
      </c>
      <c r="EO3" s="12">
        <v>0</v>
      </c>
      <c r="EP3" s="12">
        <v>0</v>
      </c>
      <c r="EQ3" s="12">
        <v>0</v>
      </c>
      <c r="ER3" s="12">
        <v>0</v>
      </c>
      <c r="ES3" s="12">
        <v>0</v>
      </c>
      <c r="ET3" s="12">
        <v>0</v>
      </c>
      <c r="EU3" s="12">
        <v>0</v>
      </c>
      <c r="EV3" s="12">
        <v>0</v>
      </c>
      <c r="EW3" s="12">
        <v>0</v>
      </c>
      <c r="EX3" s="12">
        <v>0</v>
      </c>
      <c r="EY3" s="12">
        <v>0</v>
      </c>
      <c r="EZ3" s="12">
        <v>0</v>
      </c>
      <c r="FA3" s="12">
        <v>0</v>
      </c>
      <c r="FB3" s="12">
        <v>0</v>
      </c>
      <c r="FC3" s="12">
        <v>0</v>
      </c>
      <c r="FD3" s="12">
        <v>0</v>
      </c>
      <c r="FE3" s="12">
        <v>0</v>
      </c>
      <c r="FF3" s="12">
        <v>0</v>
      </c>
      <c r="FG3" s="12">
        <v>0</v>
      </c>
      <c r="FH3" s="12">
        <v>0</v>
      </c>
      <c r="FI3" s="12">
        <v>0</v>
      </c>
      <c r="FJ3" s="12">
        <v>0</v>
      </c>
      <c r="FK3" s="12">
        <v>0</v>
      </c>
      <c r="FL3" s="12">
        <v>0</v>
      </c>
      <c r="FM3" s="12">
        <v>0</v>
      </c>
      <c r="FN3" s="12">
        <v>0</v>
      </c>
      <c r="FO3" s="12">
        <v>0</v>
      </c>
      <c r="FP3" s="12">
        <v>0</v>
      </c>
      <c r="FQ3" s="12">
        <v>0</v>
      </c>
      <c r="FR3" s="12">
        <v>0</v>
      </c>
      <c r="FS3" s="12">
        <v>0</v>
      </c>
      <c r="FT3" s="12">
        <v>0</v>
      </c>
      <c r="FU3" s="12">
        <v>0</v>
      </c>
      <c r="FV3" s="12">
        <v>0</v>
      </c>
      <c r="FW3" s="12">
        <v>0</v>
      </c>
      <c r="FX3" s="12">
        <v>0</v>
      </c>
      <c r="FY3" s="12">
        <v>0</v>
      </c>
      <c r="FZ3" s="12">
        <v>0</v>
      </c>
      <c r="GA3" s="12">
        <v>0</v>
      </c>
      <c r="GB3" s="12">
        <v>0</v>
      </c>
      <c r="GC3" s="12">
        <v>0</v>
      </c>
      <c r="GD3" s="12">
        <v>0</v>
      </c>
      <c r="GE3" s="12">
        <v>0</v>
      </c>
      <c r="GF3" s="12">
        <v>0</v>
      </c>
      <c r="GG3" s="12">
        <v>0</v>
      </c>
      <c r="GH3" s="12">
        <v>0</v>
      </c>
      <c r="GI3" s="12">
        <v>0</v>
      </c>
      <c r="GJ3" s="12">
        <v>0</v>
      </c>
      <c r="GK3" s="12">
        <v>0</v>
      </c>
      <c r="GL3" s="12">
        <v>0</v>
      </c>
      <c r="GM3" s="12">
        <v>0</v>
      </c>
      <c r="GN3" s="12" t="s">
        <v>47</v>
      </c>
      <c r="GO3" s="12" t="s">
        <v>47</v>
      </c>
      <c r="GP3" s="12">
        <v>0</v>
      </c>
      <c r="GQ3" s="12">
        <v>0</v>
      </c>
      <c r="GR3" s="12">
        <v>0</v>
      </c>
      <c r="GS3" s="12">
        <v>0</v>
      </c>
      <c r="GT3" s="12">
        <v>0</v>
      </c>
      <c r="GU3" s="12">
        <v>0</v>
      </c>
      <c r="GV3" s="12">
        <v>0</v>
      </c>
      <c r="GW3" s="12">
        <v>0</v>
      </c>
      <c r="GX3" s="12">
        <v>0</v>
      </c>
      <c r="GY3" s="12">
        <v>0</v>
      </c>
      <c r="GZ3" s="12">
        <v>0</v>
      </c>
      <c r="HA3" s="12">
        <v>0</v>
      </c>
      <c r="HB3" s="12">
        <v>0</v>
      </c>
      <c r="HC3" s="12">
        <v>0</v>
      </c>
      <c r="HD3" s="12">
        <v>0</v>
      </c>
      <c r="HE3" s="12">
        <v>0</v>
      </c>
      <c r="HF3" s="12">
        <v>0</v>
      </c>
      <c r="HG3" s="12">
        <v>0</v>
      </c>
      <c r="HH3" s="12">
        <v>0</v>
      </c>
      <c r="HI3" s="12">
        <v>0</v>
      </c>
      <c r="HJ3" s="12">
        <v>0</v>
      </c>
      <c r="HK3" s="12">
        <v>0</v>
      </c>
      <c r="HL3" s="12">
        <v>0</v>
      </c>
      <c r="HM3" s="12">
        <v>0</v>
      </c>
      <c r="HN3" s="12">
        <v>0</v>
      </c>
      <c r="HO3" s="12">
        <v>0</v>
      </c>
      <c r="HP3" s="12">
        <v>0</v>
      </c>
      <c r="HQ3" s="12">
        <v>0</v>
      </c>
      <c r="HR3" s="12">
        <v>0</v>
      </c>
      <c r="HS3" s="12">
        <v>0</v>
      </c>
      <c r="HT3" s="12">
        <v>0</v>
      </c>
      <c r="HU3" s="12">
        <v>0</v>
      </c>
      <c r="HV3" s="12">
        <v>0</v>
      </c>
      <c r="HW3" s="12">
        <v>0</v>
      </c>
      <c r="HX3" s="12">
        <v>0</v>
      </c>
      <c r="HY3" s="12">
        <v>0</v>
      </c>
      <c r="HZ3" s="12">
        <v>0</v>
      </c>
      <c r="IA3" s="12">
        <v>0</v>
      </c>
      <c r="IB3" s="12">
        <v>0</v>
      </c>
      <c r="IC3" s="12">
        <v>0</v>
      </c>
      <c r="ID3" s="12">
        <v>0</v>
      </c>
      <c r="IE3" s="12">
        <v>0</v>
      </c>
      <c r="IF3" s="12">
        <v>0</v>
      </c>
      <c r="IG3" s="12">
        <v>0</v>
      </c>
      <c r="IH3" s="12">
        <v>0</v>
      </c>
      <c r="II3" s="12">
        <v>0</v>
      </c>
      <c r="IJ3" s="12">
        <v>0</v>
      </c>
      <c r="IK3" s="12">
        <v>0</v>
      </c>
      <c r="IL3" s="12">
        <v>0</v>
      </c>
      <c r="IM3" s="12">
        <v>0</v>
      </c>
      <c r="IN3" s="12">
        <v>0</v>
      </c>
      <c r="IO3" s="12">
        <v>0</v>
      </c>
      <c r="IP3" s="12">
        <v>0</v>
      </c>
      <c r="IQ3" s="12">
        <v>0</v>
      </c>
      <c r="IR3" s="12">
        <v>0</v>
      </c>
      <c r="IS3" s="12">
        <v>0</v>
      </c>
      <c r="IT3" s="12">
        <v>0</v>
      </c>
      <c r="IU3" s="12">
        <v>0</v>
      </c>
      <c r="IV3" s="12">
        <v>0</v>
      </c>
      <c r="IW3" s="12">
        <v>0</v>
      </c>
      <c r="IX3" s="12">
        <v>0</v>
      </c>
      <c r="IY3" s="12">
        <v>0</v>
      </c>
      <c r="IZ3" s="12">
        <v>0</v>
      </c>
      <c r="JA3" s="12">
        <v>0</v>
      </c>
      <c r="JB3" s="12">
        <v>0</v>
      </c>
      <c r="JC3" s="12">
        <v>0</v>
      </c>
      <c r="JD3" s="12">
        <v>0</v>
      </c>
      <c r="JE3" s="12">
        <v>0</v>
      </c>
      <c r="JF3" s="12">
        <v>0</v>
      </c>
      <c r="JG3" s="12">
        <v>0</v>
      </c>
      <c r="JH3" s="12">
        <v>0</v>
      </c>
      <c r="JI3" s="12">
        <v>0</v>
      </c>
      <c r="JJ3" s="12">
        <v>0</v>
      </c>
      <c r="JK3" s="12">
        <v>0</v>
      </c>
      <c r="JL3" s="12">
        <v>0</v>
      </c>
      <c r="JM3" s="12">
        <v>0</v>
      </c>
      <c r="JN3" s="12">
        <v>0</v>
      </c>
      <c r="JO3" s="12">
        <v>0</v>
      </c>
      <c r="JP3" s="12">
        <v>0</v>
      </c>
      <c r="JQ3" s="12">
        <v>0</v>
      </c>
      <c r="JR3" s="12">
        <v>0</v>
      </c>
      <c r="JS3" s="12">
        <v>0</v>
      </c>
      <c r="JT3" s="12">
        <v>0</v>
      </c>
      <c r="JU3" s="12">
        <v>0</v>
      </c>
      <c r="JV3" s="12">
        <v>0</v>
      </c>
      <c r="JW3" s="12">
        <v>0</v>
      </c>
      <c r="JX3" s="12">
        <v>0</v>
      </c>
      <c r="JY3" s="12">
        <v>0</v>
      </c>
      <c r="JZ3" s="12">
        <v>0</v>
      </c>
      <c r="KA3" s="12">
        <v>0</v>
      </c>
      <c r="KB3" s="12">
        <v>0</v>
      </c>
      <c r="KC3" s="12">
        <v>0</v>
      </c>
      <c r="KD3" s="12">
        <v>0</v>
      </c>
      <c r="KE3" s="12">
        <v>0</v>
      </c>
      <c r="KF3" s="12">
        <v>0</v>
      </c>
      <c r="KG3" s="12">
        <v>0</v>
      </c>
      <c r="KH3" s="12">
        <v>0</v>
      </c>
      <c r="KI3" s="12">
        <v>0</v>
      </c>
      <c r="KJ3" s="12">
        <v>0</v>
      </c>
      <c r="KK3" s="12">
        <v>0</v>
      </c>
      <c r="KL3" s="12">
        <v>0</v>
      </c>
      <c r="KM3" s="12">
        <v>0</v>
      </c>
      <c r="KN3" s="12">
        <v>0</v>
      </c>
      <c r="KO3" s="12">
        <v>0</v>
      </c>
      <c r="KP3" s="12">
        <v>0</v>
      </c>
      <c r="KQ3" s="12">
        <v>0</v>
      </c>
      <c r="KR3" s="12">
        <v>0</v>
      </c>
      <c r="KS3" s="12">
        <v>0</v>
      </c>
      <c r="KT3" s="12">
        <v>0</v>
      </c>
      <c r="KU3" s="12">
        <v>0</v>
      </c>
      <c r="KV3" s="12">
        <v>0</v>
      </c>
      <c r="KW3" s="12">
        <v>0</v>
      </c>
      <c r="KX3" s="12">
        <v>0</v>
      </c>
      <c r="KY3" s="12">
        <v>0</v>
      </c>
      <c r="KZ3" s="12">
        <v>0</v>
      </c>
      <c r="LA3" s="12">
        <v>0</v>
      </c>
      <c r="LB3" s="12">
        <v>0</v>
      </c>
      <c r="LC3" s="12">
        <v>0</v>
      </c>
      <c r="LD3" s="12">
        <v>0</v>
      </c>
      <c r="LE3" s="12">
        <v>0</v>
      </c>
      <c r="LF3" s="12">
        <v>0</v>
      </c>
      <c r="LG3" s="12">
        <v>0</v>
      </c>
      <c r="LH3" s="12">
        <v>0</v>
      </c>
      <c r="LI3" s="12">
        <v>0</v>
      </c>
      <c r="LJ3" s="12">
        <v>0</v>
      </c>
      <c r="LK3" s="12">
        <v>0</v>
      </c>
      <c r="LL3" s="12">
        <v>0</v>
      </c>
      <c r="LM3" s="12">
        <v>0</v>
      </c>
      <c r="LN3" s="12">
        <v>0</v>
      </c>
      <c r="LO3" s="12">
        <v>0</v>
      </c>
      <c r="LP3" s="12">
        <v>0</v>
      </c>
      <c r="LQ3" s="12">
        <v>0</v>
      </c>
      <c r="LR3" s="12">
        <v>0</v>
      </c>
      <c r="LS3" s="12">
        <v>0</v>
      </c>
      <c r="LT3" s="12">
        <v>0</v>
      </c>
      <c r="LU3" s="12">
        <v>0</v>
      </c>
      <c r="LV3" s="12">
        <v>0</v>
      </c>
      <c r="LW3" s="12">
        <v>0</v>
      </c>
      <c r="LX3" s="12">
        <v>0</v>
      </c>
      <c r="LY3" s="12">
        <v>0</v>
      </c>
      <c r="LZ3" s="12">
        <v>0</v>
      </c>
      <c r="MA3" s="12">
        <v>0</v>
      </c>
      <c r="MB3" s="12">
        <v>0</v>
      </c>
      <c r="MC3" s="12">
        <v>0</v>
      </c>
      <c r="MD3" s="12">
        <v>0</v>
      </c>
      <c r="ME3" s="12">
        <v>0</v>
      </c>
      <c r="MF3" s="12">
        <v>0</v>
      </c>
      <c r="MG3" s="12">
        <v>0</v>
      </c>
      <c r="MH3" s="12">
        <v>0</v>
      </c>
      <c r="MI3" s="12">
        <v>0</v>
      </c>
      <c r="MJ3" s="12">
        <v>0</v>
      </c>
      <c r="MK3" s="12">
        <v>0</v>
      </c>
      <c r="ML3" s="12">
        <v>0</v>
      </c>
      <c r="MM3" s="12">
        <v>0</v>
      </c>
      <c r="MN3" s="12">
        <v>0</v>
      </c>
      <c r="MO3" s="12">
        <v>0</v>
      </c>
      <c r="MP3" s="12">
        <v>0</v>
      </c>
      <c r="MQ3" s="12">
        <v>0</v>
      </c>
      <c r="MR3" s="12">
        <v>0</v>
      </c>
      <c r="MS3" s="12">
        <v>0</v>
      </c>
      <c r="MT3" s="12">
        <v>0</v>
      </c>
      <c r="MU3" s="12">
        <v>0</v>
      </c>
      <c r="MV3" s="12">
        <v>0</v>
      </c>
      <c r="MW3" s="12">
        <v>0</v>
      </c>
      <c r="MX3" s="12">
        <v>0</v>
      </c>
      <c r="MY3" s="12">
        <v>0</v>
      </c>
      <c r="MZ3" s="12">
        <v>0</v>
      </c>
      <c r="NA3" s="12">
        <v>0</v>
      </c>
      <c r="NB3" s="12">
        <v>0</v>
      </c>
      <c r="NC3" s="12">
        <v>0</v>
      </c>
      <c r="ND3" s="12">
        <v>0</v>
      </c>
      <c r="NE3" s="12">
        <v>212905</v>
      </c>
      <c r="NF3" s="12">
        <v>212905</v>
      </c>
      <c r="NG3" s="12">
        <v>297905</v>
      </c>
      <c r="NH3" s="12">
        <v>297905</v>
      </c>
      <c r="NI3" s="12">
        <v>297905</v>
      </c>
      <c r="NJ3" s="12">
        <v>297905</v>
      </c>
      <c r="NK3" s="12">
        <v>297905</v>
      </c>
      <c r="NL3" s="12">
        <v>297905</v>
      </c>
      <c r="NM3" s="12">
        <v>297905</v>
      </c>
      <c r="NN3" s="12">
        <v>297905</v>
      </c>
      <c r="NO3" s="12">
        <v>297905</v>
      </c>
      <c r="NP3" s="12">
        <v>297905</v>
      </c>
      <c r="NQ3" s="12">
        <v>297905</v>
      </c>
      <c r="NR3" s="12">
        <v>297905</v>
      </c>
      <c r="NS3" s="12">
        <v>297905</v>
      </c>
      <c r="NT3" s="12">
        <v>297905</v>
      </c>
      <c r="NU3" s="12">
        <v>297905</v>
      </c>
      <c r="NV3" s="12">
        <v>297905</v>
      </c>
      <c r="NW3" s="12">
        <v>297905</v>
      </c>
      <c r="NX3" s="12">
        <v>297905</v>
      </c>
      <c r="NY3" s="12">
        <v>297905</v>
      </c>
      <c r="OA3" s="29"/>
    </row>
    <row r="4" spans="1:393" x14ac:dyDescent="0.4">
      <c r="A4" s="1">
        <v>1</v>
      </c>
      <c r="B4" s="1" t="s">
        <v>29</v>
      </c>
      <c r="C4" s="9">
        <v>2646</v>
      </c>
      <c r="D4" s="10" t="s">
        <v>188</v>
      </c>
      <c r="E4" s="11" t="s">
        <v>48</v>
      </c>
      <c r="F4" s="30">
        <f>VLOOKUP(E4,股數總表!A:D,4,0)</f>
        <v>7760128</v>
      </c>
      <c r="G4" s="12">
        <v>7760128</v>
      </c>
      <c r="H4" s="12">
        <v>7760128</v>
      </c>
      <c r="I4" s="12">
        <v>7760128</v>
      </c>
      <c r="J4" s="12">
        <v>7760128</v>
      </c>
      <c r="K4" s="12">
        <v>7760128</v>
      </c>
      <c r="L4" s="12">
        <v>7760128</v>
      </c>
      <c r="M4" s="12">
        <v>7760128</v>
      </c>
      <c r="N4" s="12">
        <v>7760128</v>
      </c>
      <c r="O4" s="12">
        <v>7760128</v>
      </c>
      <c r="P4" s="12">
        <v>7760128</v>
      </c>
      <c r="Q4" s="12">
        <v>7760128</v>
      </c>
      <c r="R4" s="12">
        <v>7760128</v>
      </c>
      <c r="S4" s="12">
        <v>7760128</v>
      </c>
      <c r="T4" s="12">
        <v>7760128</v>
      </c>
      <c r="U4" s="12">
        <v>7810128</v>
      </c>
      <c r="V4" s="12">
        <v>7860128</v>
      </c>
      <c r="W4" s="12">
        <v>7910128</v>
      </c>
      <c r="X4" s="12">
        <v>8010128</v>
      </c>
      <c r="Y4" s="12">
        <v>8010128</v>
      </c>
      <c r="Z4" s="12">
        <v>8010128</v>
      </c>
      <c r="AA4" s="12">
        <v>8030128</v>
      </c>
      <c r="AB4" s="12">
        <v>8080128</v>
      </c>
      <c r="AC4" s="12">
        <v>8130128</v>
      </c>
      <c r="AD4" s="12">
        <v>8180128</v>
      </c>
      <c r="AE4" s="12">
        <v>8230128</v>
      </c>
      <c r="AF4" s="12">
        <v>8280128</v>
      </c>
      <c r="AG4" s="12">
        <v>8330128</v>
      </c>
      <c r="AH4" s="12">
        <v>8380128</v>
      </c>
      <c r="AI4" s="12">
        <v>8430128</v>
      </c>
      <c r="AJ4" s="12">
        <v>8480128</v>
      </c>
      <c r="AK4" s="12">
        <v>8530128</v>
      </c>
      <c r="AL4" s="12">
        <v>8580128</v>
      </c>
      <c r="AM4" s="12">
        <v>8630128</v>
      </c>
      <c r="AN4" s="12">
        <v>8680128</v>
      </c>
      <c r="AO4" s="12">
        <v>8700128</v>
      </c>
      <c r="AP4" s="12">
        <v>8750128</v>
      </c>
      <c r="AQ4" s="12">
        <v>8770128</v>
      </c>
      <c r="AR4" s="12">
        <v>8790128</v>
      </c>
      <c r="AS4" s="12">
        <v>8810128</v>
      </c>
      <c r="AT4" s="12">
        <v>8830128</v>
      </c>
      <c r="AU4" s="12">
        <v>8850128</v>
      </c>
      <c r="AV4" s="12">
        <v>8870128</v>
      </c>
      <c r="AW4" s="12">
        <v>8890128</v>
      </c>
      <c r="AX4" s="12">
        <v>8910128</v>
      </c>
      <c r="AY4" s="12">
        <v>8930128</v>
      </c>
      <c r="AZ4" s="12">
        <v>8950128</v>
      </c>
      <c r="BA4" s="12">
        <v>8950128</v>
      </c>
      <c r="BB4" s="12">
        <v>8970128</v>
      </c>
      <c r="BC4" s="12">
        <v>8990128</v>
      </c>
      <c r="BD4" s="12">
        <v>9010128</v>
      </c>
      <c r="BE4" s="12">
        <v>9010128</v>
      </c>
      <c r="BF4" s="12">
        <v>9010128</v>
      </c>
      <c r="BG4" s="12">
        <v>9010128</v>
      </c>
      <c r="BH4" s="12">
        <v>9010128</v>
      </c>
      <c r="BI4" s="12">
        <v>9010128</v>
      </c>
      <c r="BJ4" s="12">
        <v>9010128</v>
      </c>
      <c r="BK4" s="12">
        <v>9010128</v>
      </c>
      <c r="BL4" s="12">
        <v>9010128</v>
      </c>
      <c r="BM4" s="12">
        <v>9010128</v>
      </c>
      <c r="BN4" s="12">
        <v>9010128</v>
      </c>
      <c r="BO4" s="12">
        <v>9010128</v>
      </c>
      <c r="BP4" s="12">
        <v>9010128</v>
      </c>
      <c r="BQ4" s="12">
        <v>9010128</v>
      </c>
      <c r="BR4" s="12">
        <v>9010128</v>
      </c>
      <c r="BS4" s="12">
        <v>9010128</v>
      </c>
      <c r="BT4" s="12">
        <v>9010128</v>
      </c>
      <c r="BU4" s="12">
        <v>9010128</v>
      </c>
      <c r="BV4" s="12">
        <v>9010128</v>
      </c>
      <c r="BW4" s="12">
        <v>9010128</v>
      </c>
      <c r="BX4" s="12">
        <v>9010128</v>
      </c>
      <c r="BY4" s="12">
        <v>9010128</v>
      </c>
      <c r="BZ4" s="12">
        <v>9010128</v>
      </c>
      <c r="CA4" s="12">
        <v>9010128</v>
      </c>
      <c r="CB4" s="12">
        <v>9010128</v>
      </c>
      <c r="CC4" s="12">
        <v>9010128</v>
      </c>
      <c r="CD4" s="12">
        <v>9010128</v>
      </c>
      <c r="CE4" s="12">
        <v>9010128</v>
      </c>
      <c r="CF4" s="12">
        <v>9010128</v>
      </c>
      <c r="CG4" s="12">
        <v>9010128</v>
      </c>
      <c r="CH4" s="12">
        <v>9010128</v>
      </c>
      <c r="CI4" s="12">
        <v>9010128</v>
      </c>
      <c r="CJ4" s="12">
        <v>9010128</v>
      </c>
      <c r="CK4" s="12">
        <v>9010128</v>
      </c>
      <c r="CL4" s="12">
        <v>9010128</v>
      </c>
      <c r="CM4" s="12">
        <v>9010128</v>
      </c>
      <c r="CN4" s="12">
        <v>9010128</v>
      </c>
      <c r="CO4" s="12">
        <v>9010128</v>
      </c>
      <c r="CP4" s="12">
        <v>9010128</v>
      </c>
      <c r="CQ4" s="12">
        <v>9010128</v>
      </c>
      <c r="CR4" s="12">
        <v>9010128</v>
      </c>
      <c r="CS4" s="12">
        <v>9010128</v>
      </c>
      <c r="CT4" s="12">
        <v>9010128</v>
      </c>
      <c r="CU4" s="12">
        <v>9010128</v>
      </c>
      <c r="CV4" s="12">
        <v>9010128</v>
      </c>
      <c r="CW4" s="12">
        <v>9010128</v>
      </c>
      <c r="CX4" s="12">
        <v>9010128</v>
      </c>
      <c r="CY4" s="12">
        <v>9010128</v>
      </c>
      <c r="CZ4" s="12">
        <v>9010128</v>
      </c>
      <c r="DA4" s="12">
        <v>9010128</v>
      </c>
      <c r="DB4" s="12">
        <v>9010128</v>
      </c>
      <c r="DC4" s="12">
        <v>9010128</v>
      </c>
      <c r="DD4" s="12">
        <v>9010128</v>
      </c>
      <c r="DE4" s="12">
        <v>9010128</v>
      </c>
      <c r="DF4" s="12">
        <v>9010128</v>
      </c>
      <c r="DG4" s="12">
        <v>9010128</v>
      </c>
      <c r="DH4" s="12">
        <v>9010128</v>
      </c>
      <c r="DI4" s="12">
        <v>9010128</v>
      </c>
      <c r="DJ4" s="12">
        <v>9010128</v>
      </c>
      <c r="DK4" s="12">
        <v>9010128</v>
      </c>
      <c r="DL4" s="12">
        <v>9010128</v>
      </c>
      <c r="DM4" s="12">
        <v>9010128</v>
      </c>
      <c r="DN4" s="12">
        <v>9010128</v>
      </c>
      <c r="DO4" s="12">
        <v>9010128</v>
      </c>
      <c r="DP4" s="12">
        <v>9010128</v>
      </c>
      <c r="DQ4" s="12">
        <v>9010128</v>
      </c>
      <c r="DR4" s="12">
        <v>9010128</v>
      </c>
      <c r="DS4" s="12">
        <v>9010128</v>
      </c>
      <c r="DT4" s="12">
        <v>9010128</v>
      </c>
      <c r="DU4" s="12">
        <v>9010128</v>
      </c>
      <c r="DV4" s="12">
        <v>9010128</v>
      </c>
      <c r="DW4" s="12">
        <v>9010128</v>
      </c>
      <c r="DX4" s="12">
        <v>9010128</v>
      </c>
      <c r="DY4" s="12">
        <v>9010128</v>
      </c>
      <c r="DZ4" s="12">
        <v>9010128</v>
      </c>
      <c r="EA4" s="12">
        <v>9010128</v>
      </c>
      <c r="EB4" s="12">
        <v>9010128</v>
      </c>
      <c r="EC4" s="12">
        <v>9010128</v>
      </c>
      <c r="ED4" s="12">
        <v>9010128</v>
      </c>
      <c r="EE4" s="12">
        <v>9010128</v>
      </c>
      <c r="EF4" s="12">
        <v>9010128</v>
      </c>
      <c r="EG4" s="12">
        <v>9010128</v>
      </c>
      <c r="EH4" s="12">
        <v>9010128</v>
      </c>
      <c r="EI4" s="12">
        <v>9010128</v>
      </c>
      <c r="EJ4" s="12">
        <v>9010128</v>
      </c>
      <c r="EK4" s="12">
        <v>9010128</v>
      </c>
      <c r="EL4" s="12">
        <v>9010128</v>
      </c>
      <c r="EM4" s="12">
        <v>9010128</v>
      </c>
      <c r="EN4" s="12">
        <v>9010128</v>
      </c>
      <c r="EO4" s="12">
        <v>9010128</v>
      </c>
      <c r="EP4" s="12">
        <v>9010128</v>
      </c>
      <c r="EQ4" s="12">
        <v>9010128</v>
      </c>
      <c r="ER4" s="12">
        <v>9010128</v>
      </c>
      <c r="ES4" s="12">
        <v>9010128</v>
      </c>
      <c r="ET4" s="12">
        <v>9010128</v>
      </c>
      <c r="EU4" s="12">
        <v>9010128</v>
      </c>
      <c r="EV4" s="12">
        <v>9010128</v>
      </c>
      <c r="EW4" s="12">
        <v>9010128</v>
      </c>
      <c r="EX4" s="12">
        <v>9010128</v>
      </c>
      <c r="EY4" s="12">
        <v>9010128</v>
      </c>
      <c r="EZ4" s="12">
        <v>9010128</v>
      </c>
      <c r="FA4" s="12">
        <v>9010128</v>
      </c>
      <c r="FB4" s="12">
        <v>9010128</v>
      </c>
      <c r="FC4" s="12">
        <v>9010128</v>
      </c>
      <c r="FD4" s="12">
        <v>9010128</v>
      </c>
      <c r="FE4" s="12">
        <v>9010128</v>
      </c>
      <c r="FF4" s="12">
        <v>9010128</v>
      </c>
      <c r="FG4" s="12">
        <v>9010128</v>
      </c>
      <c r="FH4" s="12">
        <v>9010128</v>
      </c>
      <c r="FI4" s="12">
        <v>9010128</v>
      </c>
      <c r="FJ4" s="12">
        <v>9010128</v>
      </c>
      <c r="FK4" s="12">
        <v>9010128</v>
      </c>
      <c r="FL4" s="12">
        <v>9010128</v>
      </c>
      <c r="FM4" s="12">
        <v>9010128</v>
      </c>
      <c r="FN4" s="12">
        <v>9010128</v>
      </c>
      <c r="FO4" s="12">
        <v>9010128</v>
      </c>
      <c r="FP4" s="12">
        <v>9010128</v>
      </c>
      <c r="FQ4" s="12">
        <v>9010128</v>
      </c>
      <c r="FR4" s="12">
        <v>9010128</v>
      </c>
      <c r="FS4" s="12">
        <v>9010128</v>
      </c>
      <c r="FT4" s="12">
        <v>9010128</v>
      </c>
      <c r="FU4" s="12">
        <v>9010128</v>
      </c>
      <c r="FV4" s="12">
        <v>9010128</v>
      </c>
      <c r="FW4" s="12">
        <v>9010128</v>
      </c>
      <c r="FX4" s="12">
        <v>9010128</v>
      </c>
      <c r="FY4" s="12">
        <v>9010128</v>
      </c>
      <c r="FZ4" s="12">
        <v>9010128</v>
      </c>
      <c r="GA4" s="12">
        <v>9010128</v>
      </c>
      <c r="GB4" s="12">
        <v>9010128</v>
      </c>
      <c r="GC4" s="12">
        <v>9010128</v>
      </c>
      <c r="GD4" s="12">
        <v>9010128</v>
      </c>
      <c r="GE4" s="12">
        <v>9010128</v>
      </c>
      <c r="GF4" s="12">
        <v>9010128</v>
      </c>
      <c r="GG4" s="12">
        <v>9010128</v>
      </c>
      <c r="GH4" s="12">
        <v>9010128</v>
      </c>
      <c r="GI4" s="12">
        <v>9010128</v>
      </c>
      <c r="GJ4" s="12">
        <v>9010128</v>
      </c>
      <c r="GK4" s="12">
        <v>9010128</v>
      </c>
      <c r="GL4" s="12">
        <v>9010128</v>
      </c>
      <c r="GM4" s="12">
        <v>9010128</v>
      </c>
      <c r="GN4" s="12">
        <v>9010128</v>
      </c>
      <c r="GO4" s="12">
        <v>9010128</v>
      </c>
      <c r="GP4" s="12">
        <v>9010128</v>
      </c>
      <c r="GQ4" s="12">
        <v>9010128</v>
      </c>
      <c r="GR4" s="12">
        <v>9010128</v>
      </c>
      <c r="GS4" s="12">
        <v>9010128</v>
      </c>
      <c r="GT4" s="12">
        <v>9010128</v>
      </c>
      <c r="GU4" s="12">
        <v>9010128</v>
      </c>
      <c r="GV4" s="12">
        <v>9010128</v>
      </c>
      <c r="GW4" s="12">
        <v>9010128</v>
      </c>
      <c r="GX4" s="12">
        <v>9010128</v>
      </c>
      <c r="GY4" s="12">
        <v>9010128</v>
      </c>
      <c r="GZ4" s="12">
        <v>9010128</v>
      </c>
      <c r="HA4" s="12">
        <v>9010128</v>
      </c>
      <c r="HB4" s="12">
        <v>9010128</v>
      </c>
      <c r="HC4" s="12">
        <v>9010128</v>
      </c>
      <c r="HD4" s="12">
        <v>9010128</v>
      </c>
      <c r="HE4" s="12">
        <v>9010128</v>
      </c>
      <c r="HF4" s="12">
        <v>9010128</v>
      </c>
      <c r="HG4" s="12">
        <v>9010128</v>
      </c>
      <c r="HH4" s="12">
        <v>9010128</v>
      </c>
      <c r="HI4" s="12">
        <v>9010128</v>
      </c>
      <c r="HJ4" s="12">
        <v>9010128</v>
      </c>
      <c r="HK4" s="12">
        <v>9010128</v>
      </c>
      <c r="HL4" s="12">
        <v>9010128</v>
      </c>
      <c r="HM4" s="12">
        <v>9010128</v>
      </c>
      <c r="HN4" s="12">
        <v>9010128</v>
      </c>
      <c r="HO4" s="12">
        <v>9010128</v>
      </c>
      <c r="HP4" s="12">
        <v>9010128</v>
      </c>
      <c r="HQ4" s="12">
        <v>9010128</v>
      </c>
      <c r="HR4" s="12">
        <v>9010128</v>
      </c>
      <c r="HS4" s="12">
        <v>9010128</v>
      </c>
      <c r="HT4" s="12">
        <v>9010128</v>
      </c>
      <c r="HU4" s="12">
        <v>9010128</v>
      </c>
      <c r="HV4" s="12">
        <v>9010128</v>
      </c>
      <c r="HW4" s="12">
        <v>9010128</v>
      </c>
      <c r="HX4" s="12">
        <v>9010128</v>
      </c>
      <c r="HY4" s="12">
        <v>9010128</v>
      </c>
      <c r="HZ4" s="12">
        <v>9010128</v>
      </c>
      <c r="IA4" s="12">
        <v>9010128</v>
      </c>
      <c r="IB4" s="12">
        <v>9010128</v>
      </c>
      <c r="IC4" s="12">
        <v>9010128</v>
      </c>
      <c r="ID4" s="12">
        <v>9010128</v>
      </c>
      <c r="IE4" s="12">
        <v>9010128</v>
      </c>
      <c r="IF4" s="12">
        <v>9010128</v>
      </c>
      <c r="IG4" s="12">
        <v>9010128</v>
      </c>
      <c r="IH4" s="12">
        <v>9010128</v>
      </c>
      <c r="II4" s="12">
        <v>9010128</v>
      </c>
      <c r="IJ4" s="12">
        <v>9010128</v>
      </c>
      <c r="IK4" s="12">
        <v>9010128</v>
      </c>
      <c r="IL4" s="12">
        <v>9010128</v>
      </c>
      <c r="IM4" s="12">
        <v>9010128</v>
      </c>
      <c r="IN4" s="12">
        <v>9010128</v>
      </c>
      <c r="IO4" s="12">
        <v>9010128</v>
      </c>
      <c r="IP4" s="12">
        <v>9010128</v>
      </c>
      <c r="IQ4" s="12">
        <v>9010128</v>
      </c>
      <c r="IR4" s="12">
        <v>9010128</v>
      </c>
      <c r="IS4" s="12">
        <v>9010128</v>
      </c>
      <c r="IT4" s="12">
        <v>9010128</v>
      </c>
      <c r="IU4" s="12">
        <v>9010128</v>
      </c>
      <c r="IV4" s="12">
        <v>9010128</v>
      </c>
      <c r="IW4" s="12">
        <v>9010128</v>
      </c>
      <c r="IX4" s="12">
        <v>9010128</v>
      </c>
      <c r="IY4" s="12">
        <v>9010128</v>
      </c>
      <c r="IZ4" s="12">
        <v>9010128</v>
      </c>
      <c r="JA4" s="12">
        <v>9010128</v>
      </c>
      <c r="JB4" s="12">
        <v>9010128</v>
      </c>
      <c r="JC4" s="12">
        <v>9010128</v>
      </c>
      <c r="JD4" s="12">
        <v>9010128</v>
      </c>
      <c r="JE4" s="12">
        <v>9010128</v>
      </c>
      <c r="JF4" s="12">
        <v>9010128</v>
      </c>
      <c r="JG4" s="12">
        <v>9010128</v>
      </c>
      <c r="JH4" s="12">
        <v>9010128</v>
      </c>
      <c r="JI4" s="12">
        <v>9010128</v>
      </c>
      <c r="JJ4" s="12">
        <v>9010128</v>
      </c>
      <c r="JK4" s="12">
        <v>9010128</v>
      </c>
      <c r="JL4" s="12">
        <v>9010128</v>
      </c>
      <c r="JM4" s="12">
        <v>9010128</v>
      </c>
      <c r="JN4" s="12">
        <v>9010128</v>
      </c>
      <c r="JO4" s="12">
        <v>9010128</v>
      </c>
      <c r="JP4" s="12">
        <v>9010128</v>
      </c>
      <c r="JQ4" s="12">
        <v>9010128</v>
      </c>
      <c r="JR4" s="12">
        <v>9010128</v>
      </c>
      <c r="JS4" s="12">
        <v>9010128</v>
      </c>
      <c r="JT4" s="12">
        <v>9010128</v>
      </c>
      <c r="JU4" s="12">
        <v>9010128</v>
      </c>
      <c r="JV4" s="12">
        <v>9010128</v>
      </c>
      <c r="JW4" s="12">
        <v>9010128</v>
      </c>
      <c r="JX4" s="12">
        <v>9010128</v>
      </c>
      <c r="JY4" s="12">
        <v>9010128</v>
      </c>
      <c r="JZ4" s="12">
        <v>9010128</v>
      </c>
      <c r="KA4" s="12">
        <v>9010128</v>
      </c>
      <c r="KB4" s="12">
        <v>9010128</v>
      </c>
      <c r="KC4" s="12">
        <v>9010128</v>
      </c>
      <c r="KD4" s="12">
        <v>9010128</v>
      </c>
      <c r="KE4" s="12">
        <v>9010128</v>
      </c>
      <c r="KF4" s="12">
        <v>9010128</v>
      </c>
      <c r="KG4" s="12">
        <v>9010128</v>
      </c>
      <c r="KH4" s="12">
        <v>9010128</v>
      </c>
      <c r="KI4" s="12">
        <v>9010128</v>
      </c>
      <c r="KJ4" s="12">
        <v>9010128</v>
      </c>
      <c r="KK4" s="12">
        <v>9010128</v>
      </c>
      <c r="KL4" s="12">
        <v>9010128</v>
      </c>
      <c r="KM4" s="12">
        <v>9010128</v>
      </c>
      <c r="KN4" s="12">
        <v>9010128</v>
      </c>
      <c r="KO4" s="12">
        <v>9010128</v>
      </c>
      <c r="KP4" s="12">
        <v>9010128</v>
      </c>
      <c r="KQ4" s="12">
        <v>9010128</v>
      </c>
      <c r="KR4" s="12">
        <v>9010128</v>
      </c>
      <c r="KS4" s="12">
        <v>9010128</v>
      </c>
      <c r="KT4" s="12">
        <v>9010128</v>
      </c>
      <c r="KU4" s="12">
        <v>9010128</v>
      </c>
      <c r="KV4" s="12">
        <v>9010128</v>
      </c>
      <c r="KW4" s="12">
        <v>9010128</v>
      </c>
      <c r="KX4" s="12">
        <v>9010128</v>
      </c>
      <c r="KY4" s="12">
        <v>9010128</v>
      </c>
      <c r="KZ4" s="12">
        <v>9010128</v>
      </c>
      <c r="LA4" s="12">
        <v>9010128</v>
      </c>
      <c r="LB4" s="12">
        <v>9010128</v>
      </c>
      <c r="LC4" s="12">
        <v>9010128</v>
      </c>
      <c r="LD4" s="12">
        <v>9010128</v>
      </c>
      <c r="LE4" s="12">
        <v>9010128</v>
      </c>
      <c r="LF4" s="12">
        <v>9010128</v>
      </c>
      <c r="LG4" s="12">
        <v>9010128</v>
      </c>
      <c r="LH4" s="12">
        <v>9010128</v>
      </c>
      <c r="LI4" s="12">
        <v>9010128</v>
      </c>
      <c r="LJ4" s="12">
        <v>9010128</v>
      </c>
      <c r="LK4" s="12">
        <v>9010128</v>
      </c>
      <c r="LL4" s="12">
        <v>9010128</v>
      </c>
      <c r="LM4" s="12">
        <v>9010128</v>
      </c>
      <c r="LN4" s="12">
        <v>9010128</v>
      </c>
      <c r="LO4" s="12">
        <v>9010128</v>
      </c>
      <c r="LP4" s="12">
        <v>9010128</v>
      </c>
      <c r="LQ4" s="12">
        <v>9010128</v>
      </c>
      <c r="LR4" s="12">
        <v>9010128</v>
      </c>
      <c r="LS4" s="12">
        <v>9010128</v>
      </c>
      <c r="LT4" s="12">
        <v>9010128</v>
      </c>
      <c r="LU4" s="12">
        <v>9010128</v>
      </c>
      <c r="LV4" s="12">
        <v>9010128</v>
      </c>
      <c r="LW4" s="12">
        <v>9010128</v>
      </c>
      <c r="LX4" s="12">
        <v>9010128</v>
      </c>
      <c r="LY4" s="12">
        <v>9010128</v>
      </c>
      <c r="LZ4" s="12">
        <v>9010128</v>
      </c>
      <c r="MA4" s="12">
        <v>9010128</v>
      </c>
      <c r="MB4" s="12">
        <v>9010128</v>
      </c>
      <c r="MC4" s="12">
        <v>9010128</v>
      </c>
      <c r="MD4" s="12">
        <v>9010128</v>
      </c>
      <c r="ME4" s="12">
        <v>9010128</v>
      </c>
      <c r="MF4" s="12">
        <v>9010128</v>
      </c>
      <c r="MG4" s="12">
        <v>9010128</v>
      </c>
      <c r="MH4" s="12">
        <v>9010128</v>
      </c>
      <c r="MI4" s="12">
        <v>9010128</v>
      </c>
      <c r="MJ4" s="12">
        <v>9010128</v>
      </c>
      <c r="MK4" s="12">
        <v>9010128</v>
      </c>
      <c r="ML4" s="12">
        <v>9010128</v>
      </c>
      <c r="MM4" s="12">
        <v>9010128</v>
      </c>
      <c r="MN4" s="12">
        <v>9010128</v>
      </c>
      <c r="MO4" s="12">
        <v>9010128</v>
      </c>
      <c r="MP4" s="12">
        <v>9010128</v>
      </c>
      <c r="MQ4" s="12">
        <v>9010128</v>
      </c>
      <c r="MR4" s="12">
        <v>9010128</v>
      </c>
      <c r="MS4" s="12">
        <v>9010128</v>
      </c>
      <c r="MT4" s="12">
        <v>9010128</v>
      </c>
      <c r="MU4" s="12">
        <v>9010128</v>
      </c>
      <c r="MV4" s="12">
        <v>9010128</v>
      </c>
      <c r="MW4" s="12">
        <v>9010128</v>
      </c>
      <c r="MX4" s="12">
        <v>9010128</v>
      </c>
      <c r="MY4" s="12">
        <v>9010128</v>
      </c>
      <c r="MZ4" s="12">
        <v>9010128</v>
      </c>
      <c r="NA4" s="12">
        <v>9010128</v>
      </c>
      <c r="NB4" s="12">
        <v>9010128</v>
      </c>
      <c r="NC4" s="12">
        <v>9010128</v>
      </c>
      <c r="ND4" s="12">
        <v>9010128</v>
      </c>
      <c r="NE4" s="12">
        <v>9010128</v>
      </c>
      <c r="NF4" s="12">
        <v>9010128</v>
      </c>
      <c r="NG4" s="12">
        <v>9010128</v>
      </c>
      <c r="NH4" s="12">
        <v>9010128</v>
      </c>
      <c r="NI4" s="12">
        <v>9010128</v>
      </c>
      <c r="NJ4" s="12">
        <v>9010128</v>
      </c>
      <c r="NK4" s="12">
        <v>9010128</v>
      </c>
      <c r="NL4" s="12">
        <v>9102100</v>
      </c>
      <c r="NM4" s="12">
        <v>8902100</v>
      </c>
      <c r="NN4" s="12">
        <v>10002100</v>
      </c>
      <c r="NO4" s="12">
        <v>9802100</v>
      </c>
      <c r="NP4" s="12">
        <v>9602100</v>
      </c>
      <c r="NQ4" s="12">
        <v>9402100</v>
      </c>
      <c r="NR4" s="12">
        <v>9202100</v>
      </c>
      <c r="NS4" s="12">
        <v>9010128</v>
      </c>
      <c r="NT4" s="12">
        <v>9010128</v>
      </c>
      <c r="NU4" s="12">
        <v>9010128</v>
      </c>
      <c r="NV4" s="12">
        <v>9010128</v>
      </c>
      <c r="NW4" s="12">
        <v>9010128</v>
      </c>
      <c r="NX4" s="12">
        <v>9010128</v>
      </c>
      <c r="NY4" s="12">
        <v>9010128</v>
      </c>
      <c r="OA4" s="29"/>
    </row>
    <row r="5" spans="1:393" x14ac:dyDescent="0.4">
      <c r="A5" s="1">
        <v>1</v>
      </c>
      <c r="B5" s="1" t="s">
        <v>29</v>
      </c>
      <c r="C5" s="9">
        <v>4439</v>
      </c>
      <c r="D5" s="10" t="s">
        <v>189</v>
      </c>
      <c r="E5" s="11" t="s">
        <v>24</v>
      </c>
      <c r="F5" s="30">
        <f>VLOOKUP(E5,股數總表!A:D,4,0)</f>
        <v>1852000</v>
      </c>
      <c r="G5" s="12">
        <v>1852000</v>
      </c>
      <c r="H5" s="12">
        <v>1852000</v>
      </c>
      <c r="I5" s="12">
        <v>1852000</v>
      </c>
      <c r="J5" s="12">
        <v>1852000</v>
      </c>
      <c r="K5" s="12">
        <v>1852000</v>
      </c>
      <c r="L5" s="12">
        <v>1852000</v>
      </c>
      <c r="M5" s="12">
        <v>1852000</v>
      </c>
      <c r="N5" s="12">
        <v>1852000</v>
      </c>
      <c r="O5" s="12">
        <v>1852000</v>
      </c>
      <c r="P5" s="12">
        <v>1852000</v>
      </c>
      <c r="Q5" s="12">
        <v>1852000</v>
      </c>
      <c r="R5" s="12">
        <v>1852000</v>
      </c>
      <c r="S5" s="12">
        <v>1852000</v>
      </c>
      <c r="T5" s="12">
        <v>1852000</v>
      </c>
      <c r="U5" s="12">
        <v>1852000</v>
      </c>
      <c r="V5" s="12">
        <v>1852000</v>
      </c>
      <c r="W5" s="12">
        <v>1852000</v>
      </c>
      <c r="X5" s="12">
        <v>1852000</v>
      </c>
      <c r="Y5" s="12">
        <v>1852000</v>
      </c>
      <c r="Z5" s="12">
        <v>1852000</v>
      </c>
      <c r="AA5" s="12">
        <v>1852000</v>
      </c>
      <c r="AB5" s="12">
        <v>1852000</v>
      </c>
      <c r="AC5" s="12">
        <v>1852000</v>
      </c>
      <c r="AD5" s="12">
        <v>1852000</v>
      </c>
      <c r="AE5" s="12">
        <v>1852000</v>
      </c>
      <c r="AF5" s="12">
        <v>1852000</v>
      </c>
      <c r="AG5" s="12">
        <v>1852000</v>
      </c>
      <c r="AH5" s="12">
        <v>1852000</v>
      </c>
      <c r="AI5" s="12">
        <v>1852000</v>
      </c>
      <c r="AJ5" s="12">
        <v>1852000</v>
      </c>
      <c r="AK5" s="12">
        <v>1852000</v>
      </c>
      <c r="AL5" s="12">
        <v>1852000</v>
      </c>
      <c r="AM5" s="12">
        <v>1852000</v>
      </c>
      <c r="AN5" s="12">
        <v>1852000</v>
      </c>
      <c r="AO5" s="12">
        <v>1852000</v>
      </c>
      <c r="AP5" s="12">
        <v>1852000</v>
      </c>
      <c r="AQ5" s="12">
        <v>1852000</v>
      </c>
      <c r="AR5" s="12">
        <v>1852000</v>
      </c>
      <c r="AS5" s="12">
        <v>1852000</v>
      </c>
      <c r="AT5" s="12">
        <v>1852000</v>
      </c>
      <c r="AU5" s="12">
        <v>1852000</v>
      </c>
      <c r="AV5" s="12">
        <v>1852000</v>
      </c>
      <c r="AW5" s="12">
        <v>1852000</v>
      </c>
      <c r="AX5" s="12">
        <v>1852000</v>
      </c>
      <c r="AY5" s="12">
        <v>1852000</v>
      </c>
      <c r="AZ5" s="12">
        <v>1852000</v>
      </c>
      <c r="BA5" s="12">
        <v>1852000</v>
      </c>
      <c r="BB5" s="12">
        <v>1852000</v>
      </c>
      <c r="BC5" s="12">
        <v>1852000</v>
      </c>
      <c r="BD5" s="12">
        <v>1852000</v>
      </c>
      <c r="BE5" s="12">
        <v>1852000</v>
      </c>
      <c r="BF5" s="12">
        <v>1852000</v>
      </c>
      <c r="BG5" s="12">
        <v>1852000</v>
      </c>
      <c r="BH5" s="12">
        <v>1852000</v>
      </c>
      <c r="BI5" s="12">
        <v>1852000</v>
      </c>
      <c r="BJ5" s="12">
        <v>1852000</v>
      </c>
      <c r="BK5" s="12">
        <v>1852000</v>
      </c>
      <c r="BL5" s="12">
        <v>1852000</v>
      </c>
      <c r="BM5" s="12">
        <v>1852000</v>
      </c>
      <c r="BN5" s="12">
        <v>1852000</v>
      </c>
      <c r="BO5" s="12">
        <v>1852000</v>
      </c>
      <c r="BP5" s="12">
        <v>1852000</v>
      </c>
      <c r="BQ5" s="12">
        <v>1852000</v>
      </c>
      <c r="BR5" s="12">
        <v>1852000</v>
      </c>
      <c r="BS5" s="12">
        <v>1852000</v>
      </c>
      <c r="BT5" s="12">
        <v>1852000</v>
      </c>
      <c r="BU5" s="12">
        <v>1852000</v>
      </c>
      <c r="BV5" s="12">
        <v>1852000</v>
      </c>
      <c r="BW5" s="12">
        <v>1852000</v>
      </c>
      <c r="BX5" s="12">
        <v>1852000</v>
      </c>
      <c r="BY5" s="12">
        <v>1852000</v>
      </c>
      <c r="BZ5" s="12">
        <v>1852000</v>
      </c>
      <c r="CA5" s="12">
        <v>1852000</v>
      </c>
      <c r="CB5" s="12">
        <v>1852000</v>
      </c>
      <c r="CC5" s="12">
        <v>1852000</v>
      </c>
      <c r="CD5" s="12">
        <v>1852000</v>
      </c>
      <c r="CE5" s="12">
        <v>1852000</v>
      </c>
      <c r="CF5" s="12">
        <v>1852000</v>
      </c>
      <c r="CG5" s="12">
        <v>1852000</v>
      </c>
      <c r="CH5" s="12">
        <v>1852000</v>
      </c>
      <c r="CI5" s="12">
        <v>1852000</v>
      </c>
      <c r="CJ5" s="12">
        <v>1852000</v>
      </c>
      <c r="CK5" s="12">
        <v>1852000</v>
      </c>
      <c r="CL5" s="12">
        <v>1852000</v>
      </c>
      <c r="CM5" s="12">
        <v>1852000</v>
      </c>
      <c r="CN5" s="12">
        <v>1852000</v>
      </c>
      <c r="CO5" s="12">
        <v>1852000</v>
      </c>
      <c r="CP5" s="12">
        <v>1852000</v>
      </c>
      <c r="CQ5" s="12">
        <v>1852000</v>
      </c>
      <c r="CR5" s="12">
        <v>1852000</v>
      </c>
      <c r="CS5" s="12">
        <v>1852000</v>
      </c>
      <c r="CT5" s="12">
        <v>1852000</v>
      </c>
      <c r="CU5" s="12">
        <v>1852000</v>
      </c>
      <c r="CV5" s="12">
        <v>1852000</v>
      </c>
      <c r="CW5" s="12">
        <v>1852000</v>
      </c>
      <c r="CX5" s="12">
        <v>1852000</v>
      </c>
      <c r="CY5" s="12">
        <v>1852000</v>
      </c>
      <c r="CZ5" s="12">
        <v>1852000</v>
      </c>
      <c r="DA5" s="12">
        <v>1852000</v>
      </c>
      <c r="DB5" s="12">
        <v>1852000</v>
      </c>
      <c r="DC5" s="12">
        <v>1852000</v>
      </c>
      <c r="DD5" s="12">
        <v>1852000</v>
      </c>
      <c r="DE5" s="12">
        <v>1852000</v>
      </c>
      <c r="DF5" s="12">
        <v>1852000</v>
      </c>
      <c r="DG5" s="12">
        <v>1852000</v>
      </c>
      <c r="DH5" s="12">
        <v>1852000</v>
      </c>
      <c r="DI5" s="12">
        <v>1852000</v>
      </c>
      <c r="DJ5" s="12">
        <v>1852000</v>
      </c>
      <c r="DK5" s="12">
        <v>1852000</v>
      </c>
      <c r="DL5" s="12">
        <v>1852000</v>
      </c>
      <c r="DM5" s="12">
        <v>1852000</v>
      </c>
      <c r="DN5" s="12">
        <v>1852000</v>
      </c>
      <c r="DO5" s="12">
        <v>1852000</v>
      </c>
      <c r="DP5" s="12">
        <v>1852000</v>
      </c>
      <c r="DQ5" s="12">
        <v>1852000</v>
      </c>
      <c r="DR5" s="12">
        <v>1852000</v>
      </c>
      <c r="DS5" s="12">
        <v>1852000</v>
      </c>
      <c r="DT5" s="12">
        <v>1852000</v>
      </c>
      <c r="DU5" s="12">
        <v>1852000</v>
      </c>
      <c r="DV5" s="12">
        <v>1852000</v>
      </c>
      <c r="DW5" s="12">
        <v>1852000</v>
      </c>
      <c r="DX5" s="12">
        <v>1852000</v>
      </c>
      <c r="DY5" s="12">
        <v>1852000</v>
      </c>
      <c r="DZ5" s="12">
        <v>1852000</v>
      </c>
      <c r="EA5" s="12">
        <v>1852000</v>
      </c>
      <c r="EB5" s="12">
        <v>1852000</v>
      </c>
      <c r="EC5" s="12">
        <v>1852000</v>
      </c>
      <c r="ED5" s="12">
        <v>1852000</v>
      </c>
      <c r="EE5" s="12">
        <v>1852000</v>
      </c>
      <c r="EF5" s="12">
        <v>1852000</v>
      </c>
      <c r="EG5" s="12">
        <v>1852000</v>
      </c>
      <c r="EH5" s="12">
        <v>1852000</v>
      </c>
      <c r="EI5" s="12">
        <v>1852000</v>
      </c>
      <c r="EJ5" s="12">
        <v>1852000</v>
      </c>
      <c r="EK5" s="12">
        <v>1852000</v>
      </c>
      <c r="EL5" s="12">
        <v>1852000</v>
      </c>
      <c r="EM5" s="12">
        <v>1852000</v>
      </c>
      <c r="EN5" s="12">
        <v>1852000</v>
      </c>
      <c r="EO5" s="12">
        <v>1852000</v>
      </c>
      <c r="EP5" s="12">
        <v>1852000</v>
      </c>
      <c r="EQ5" s="12">
        <v>1852000</v>
      </c>
      <c r="ER5" s="12">
        <v>1852000</v>
      </c>
      <c r="ES5" s="12">
        <v>1852000</v>
      </c>
      <c r="ET5" s="12">
        <v>1852000</v>
      </c>
      <c r="EU5" s="12">
        <v>1852000</v>
      </c>
      <c r="EV5" s="12">
        <v>1852000</v>
      </c>
      <c r="EW5" s="12">
        <v>1852000</v>
      </c>
      <c r="EX5" s="12">
        <v>1852000</v>
      </c>
      <c r="EY5" s="12">
        <v>1852000</v>
      </c>
      <c r="EZ5" s="12">
        <v>1852000</v>
      </c>
      <c r="FA5" s="12">
        <v>1852000</v>
      </c>
      <c r="FB5" s="12">
        <v>1852000</v>
      </c>
      <c r="FC5" s="12">
        <v>1852000</v>
      </c>
      <c r="FD5" s="12">
        <v>1852000</v>
      </c>
      <c r="FE5" s="12">
        <v>1852000</v>
      </c>
      <c r="FF5" s="12">
        <v>1852000</v>
      </c>
      <c r="FG5" s="12">
        <v>1852000</v>
      </c>
      <c r="FH5" s="12">
        <v>1852000</v>
      </c>
      <c r="FI5" s="12">
        <v>1852000</v>
      </c>
      <c r="FJ5" s="12">
        <v>1852000</v>
      </c>
      <c r="FK5" s="12">
        <v>1852000</v>
      </c>
      <c r="FL5" s="12">
        <v>1852000</v>
      </c>
      <c r="FM5" s="12">
        <v>1852000</v>
      </c>
      <c r="FN5" s="12">
        <v>1852000</v>
      </c>
      <c r="FO5" s="12">
        <v>1852000</v>
      </c>
      <c r="FP5" s="12">
        <v>1852000</v>
      </c>
      <c r="FQ5" s="12">
        <v>1852000</v>
      </c>
      <c r="FR5" s="12">
        <v>1852000</v>
      </c>
      <c r="FS5" s="12">
        <v>1852000</v>
      </c>
      <c r="FT5" s="12">
        <v>1852000</v>
      </c>
      <c r="FU5" s="12">
        <v>1852000</v>
      </c>
      <c r="FV5" s="12">
        <v>1852000</v>
      </c>
      <c r="FW5" s="12">
        <v>1852000</v>
      </c>
      <c r="FX5" s="12">
        <v>1852000</v>
      </c>
      <c r="FY5" s="12">
        <v>1852000</v>
      </c>
      <c r="FZ5" s="12">
        <v>1852000</v>
      </c>
      <c r="GA5" s="12">
        <v>1852000</v>
      </c>
      <c r="GB5" s="12">
        <v>1852000</v>
      </c>
      <c r="GC5" s="12">
        <v>1852000</v>
      </c>
      <c r="GD5" s="12">
        <v>1852000</v>
      </c>
      <c r="GE5" s="12">
        <v>1852000</v>
      </c>
      <c r="GF5" s="12">
        <v>1852000</v>
      </c>
      <c r="GG5" s="12">
        <v>1852000</v>
      </c>
      <c r="GH5" s="12">
        <v>1852000</v>
      </c>
      <c r="GI5" s="12">
        <v>1852000</v>
      </c>
      <c r="GJ5" s="12">
        <v>1852000</v>
      </c>
      <c r="GK5" s="12">
        <v>1852000</v>
      </c>
      <c r="GL5" s="12">
        <v>1852000</v>
      </c>
      <c r="GM5" s="12">
        <v>1852000</v>
      </c>
      <c r="GN5" s="12">
        <v>1852000</v>
      </c>
      <c r="GO5" s="12">
        <v>1852000</v>
      </c>
      <c r="GP5" s="12">
        <v>1852000</v>
      </c>
      <c r="GQ5" s="12">
        <v>1852000</v>
      </c>
      <c r="GR5" s="12">
        <v>1852000</v>
      </c>
      <c r="GS5" s="12">
        <v>1852000</v>
      </c>
      <c r="GT5" s="12">
        <v>1852000</v>
      </c>
      <c r="GU5" s="12">
        <v>1852000</v>
      </c>
      <c r="GV5" s="12">
        <v>1852000</v>
      </c>
      <c r="GW5" s="12">
        <v>1852000</v>
      </c>
      <c r="GX5" s="12">
        <v>1852000</v>
      </c>
      <c r="GY5" s="12">
        <v>1852000</v>
      </c>
      <c r="GZ5" s="12">
        <v>1852000</v>
      </c>
      <c r="HA5" s="12">
        <v>1852000</v>
      </c>
      <c r="HB5" s="12">
        <v>1852000</v>
      </c>
      <c r="HC5" s="12">
        <v>1852000</v>
      </c>
      <c r="HD5" s="12">
        <v>1852000</v>
      </c>
      <c r="HE5" s="12">
        <v>1852000</v>
      </c>
      <c r="HF5" s="12">
        <v>1852000</v>
      </c>
      <c r="HG5" s="12">
        <v>1852000</v>
      </c>
      <c r="HH5" s="12">
        <v>1852000</v>
      </c>
      <c r="HI5" s="12">
        <v>1852000</v>
      </c>
      <c r="HJ5" s="12">
        <v>1852000</v>
      </c>
      <c r="HK5" s="12">
        <v>1852000</v>
      </c>
      <c r="HL5" s="12">
        <v>1852000</v>
      </c>
      <c r="HM5" s="12">
        <v>1852000</v>
      </c>
      <c r="HN5" s="12">
        <v>1852000</v>
      </c>
      <c r="HO5" s="12">
        <v>1852000</v>
      </c>
      <c r="HP5" s="12">
        <v>1852000</v>
      </c>
      <c r="HQ5" s="12">
        <v>1852000</v>
      </c>
      <c r="HR5" s="12">
        <v>1852000</v>
      </c>
      <c r="HS5" s="12">
        <v>1852000</v>
      </c>
      <c r="HT5" s="12">
        <v>1852000</v>
      </c>
      <c r="HU5" s="12">
        <v>1852000</v>
      </c>
      <c r="HV5" s="12">
        <v>1852000</v>
      </c>
      <c r="HW5" s="12">
        <v>1852000</v>
      </c>
      <c r="HX5" s="12">
        <v>1852000</v>
      </c>
      <c r="HY5" s="12">
        <v>1852000</v>
      </c>
      <c r="HZ5" s="12">
        <v>1852000</v>
      </c>
      <c r="IA5" s="12">
        <v>1852000</v>
      </c>
      <c r="IB5" s="12">
        <v>1852000</v>
      </c>
      <c r="IC5" s="12">
        <v>1852000</v>
      </c>
      <c r="ID5" s="12">
        <v>1852000</v>
      </c>
      <c r="IE5" s="12">
        <v>1852000</v>
      </c>
      <c r="IF5" s="12">
        <v>1852000</v>
      </c>
      <c r="IG5" s="12">
        <v>1852000</v>
      </c>
      <c r="IH5" s="12">
        <v>1852000</v>
      </c>
      <c r="II5" s="12">
        <v>1852000</v>
      </c>
      <c r="IJ5" s="12">
        <v>1852000</v>
      </c>
      <c r="IK5" s="12">
        <v>1852000</v>
      </c>
      <c r="IL5" s="12">
        <v>1852000</v>
      </c>
      <c r="IM5" s="12">
        <v>1852000</v>
      </c>
      <c r="IN5" s="12">
        <v>1852000</v>
      </c>
      <c r="IO5" s="12">
        <v>1852000</v>
      </c>
      <c r="IP5" s="12">
        <v>1852000</v>
      </c>
      <c r="IQ5" s="12">
        <v>1852000</v>
      </c>
      <c r="IR5" s="12">
        <v>1852000</v>
      </c>
      <c r="IS5" s="12">
        <v>1852000</v>
      </c>
      <c r="IT5" s="12">
        <v>1852000</v>
      </c>
      <c r="IU5" s="12">
        <v>1852000</v>
      </c>
      <c r="IV5" s="12">
        <v>1852000</v>
      </c>
      <c r="IW5" s="12">
        <v>1852000</v>
      </c>
      <c r="IX5" s="12">
        <v>1852000</v>
      </c>
      <c r="IY5" s="12">
        <v>1852000</v>
      </c>
      <c r="IZ5" s="12">
        <v>1852000</v>
      </c>
      <c r="JA5" s="12">
        <v>1852000</v>
      </c>
      <c r="JB5" s="12">
        <v>1852000</v>
      </c>
      <c r="JC5" s="12">
        <v>1852000</v>
      </c>
      <c r="JD5" s="12">
        <v>1852000</v>
      </c>
      <c r="JE5" s="12">
        <v>1852000</v>
      </c>
      <c r="JF5" s="12">
        <v>1852000</v>
      </c>
      <c r="JG5" s="12">
        <v>1852000</v>
      </c>
      <c r="JH5" s="12">
        <v>1852000</v>
      </c>
      <c r="JI5" s="12">
        <v>1852000</v>
      </c>
      <c r="JJ5" s="12">
        <v>1852000</v>
      </c>
      <c r="JK5" s="12">
        <v>1852000</v>
      </c>
      <c r="JL5" s="12">
        <v>1852000</v>
      </c>
      <c r="JM5" s="12">
        <v>1852000</v>
      </c>
      <c r="JN5" s="12">
        <v>1852000</v>
      </c>
      <c r="JO5" s="12">
        <v>1852000</v>
      </c>
      <c r="JP5" s="12">
        <v>1852000</v>
      </c>
      <c r="JQ5" s="12">
        <v>1852000</v>
      </c>
      <c r="JR5" s="12">
        <v>1852000</v>
      </c>
      <c r="JS5" s="12">
        <v>1851000</v>
      </c>
      <c r="JT5" s="12">
        <v>1851000</v>
      </c>
      <c r="JU5" s="12">
        <v>1820000</v>
      </c>
      <c r="JV5" s="12">
        <v>1811000</v>
      </c>
      <c r="JW5" s="12">
        <v>1808000</v>
      </c>
      <c r="JX5" s="12">
        <v>1808000</v>
      </c>
      <c r="JY5" s="12">
        <v>1807000</v>
      </c>
      <c r="JZ5" s="12">
        <v>1807000</v>
      </c>
      <c r="KA5" s="12">
        <v>1807000</v>
      </c>
      <c r="KB5" s="12">
        <v>1807000</v>
      </c>
      <c r="KC5" s="12">
        <v>1807000</v>
      </c>
      <c r="KD5" s="12">
        <v>1807000</v>
      </c>
      <c r="KE5" s="12">
        <v>1807000</v>
      </c>
      <c r="KF5" s="12">
        <v>1807000</v>
      </c>
      <c r="KG5" s="12">
        <v>1807000</v>
      </c>
      <c r="KH5" s="12">
        <v>1807000</v>
      </c>
      <c r="KI5" s="12">
        <v>1807000</v>
      </c>
      <c r="KJ5" s="12">
        <v>1807000</v>
      </c>
      <c r="KK5" s="12">
        <v>1807000</v>
      </c>
      <c r="KL5" s="12">
        <v>1807000</v>
      </c>
      <c r="KM5" s="12">
        <v>1807000</v>
      </c>
      <c r="KN5" s="12">
        <v>1807000</v>
      </c>
      <c r="KO5" s="12">
        <v>1807000</v>
      </c>
      <c r="KP5" s="12">
        <v>1807000</v>
      </c>
      <c r="KQ5" s="12">
        <v>1807000</v>
      </c>
      <c r="KR5" s="12">
        <v>1807000</v>
      </c>
      <c r="KS5" s="12">
        <v>1807000</v>
      </c>
      <c r="KT5" s="12">
        <v>1807000</v>
      </c>
      <c r="KU5" s="12">
        <v>1806000</v>
      </c>
      <c r="KV5" s="12">
        <v>1806000</v>
      </c>
      <c r="KW5" s="12">
        <v>1806000</v>
      </c>
      <c r="KX5" s="12">
        <v>1806000</v>
      </c>
      <c r="KY5" s="12">
        <v>1806000</v>
      </c>
      <c r="KZ5" s="12">
        <v>1806000</v>
      </c>
      <c r="LA5" s="12">
        <v>1806000</v>
      </c>
      <c r="LB5" s="12">
        <v>1806000</v>
      </c>
      <c r="LC5" s="12">
        <v>1806000</v>
      </c>
      <c r="LD5" s="12">
        <v>1806000</v>
      </c>
      <c r="LE5" s="12">
        <v>1806000</v>
      </c>
      <c r="LF5" s="12">
        <v>1806000</v>
      </c>
      <c r="LG5" s="12">
        <v>1806000</v>
      </c>
      <c r="LH5" s="12">
        <v>1806000</v>
      </c>
      <c r="LI5" s="12">
        <v>1806000</v>
      </c>
      <c r="LJ5" s="12">
        <v>1806000</v>
      </c>
      <c r="LK5" s="12">
        <v>1806000</v>
      </c>
      <c r="LL5" s="12">
        <v>1806000</v>
      </c>
      <c r="LM5" s="12">
        <v>1806000</v>
      </c>
      <c r="LN5" s="12">
        <v>1806000</v>
      </c>
      <c r="LO5" s="12">
        <v>1805000</v>
      </c>
      <c r="LP5" s="12">
        <v>1804000</v>
      </c>
      <c r="LQ5" s="12">
        <v>1804000</v>
      </c>
      <c r="LR5" s="12">
        <v>1804000</v>
      </c>
      <c r="LS5" s="12">
        <v>1803000</v>
      </c>
      <c r="LT5" s="12">
        <v>1802000</v>
      </c>
      <c r="LU5" s="12">
        <v>1802000</v>
      </c>
      <c r="LV5" s="12">
        <v>1802000</v>
      </c>
      <c r="LW5" s="12">
        <v>1801000</v>
      </c>
      <c r="LX5" s="12">
        <v>1801000</v>
      </c>
      <c r="LY5" s="12">
        <v>1801000</v>
      </c>
      <c r="LZ5" s="12">
        <v>1801000</v>
      </c>
      <c r="MA5" s="12">
        <v>1801000</v>
      </c>
      <c r="MB5" s="12">
        <v>1801000</v>
      </c>
      <c r="MC5" s="12">
        <v>1801000</v>
      </c>
      <c r="MD5" s="12">
        <v>1766000</v>
      </c>
      <c r="ME5" s="12">
        <v>1741000</v>
      </c>
      <c r="MF5" s="12">
        <v>1739000</v>
      </c>
      <c r="MG5" s="12">
        <v>1738000</v>
      </c>
      <c r="MH5" s="12">
        <v>1736000</v>
      </c>
      <c r="MI5" s="12">
        <v>1736000</v>
      </c>
      <c r="MJ5" s="12">
        <v>1736000</v>
      </c>
      <c r="MK5" s="12">
        <v>1736000</v>
      </c>
      <c r="ML5" s="12">
        <v>1736000</v>
      </c>
      <c r="MM5" s="12">
        <v>1736000</v>
      </c>
      <c r="MN5" s="12">
        <v>1736000</v>
      </c>
      <c r="MO5" s="12">
        <v>1736000</v>
      </c>
      <c r="MP5" s="12">
        <v>1736000</v>
      </c>
      <c r="MQ5" s="12">
        <v>1736000</v>
      </c>
      <c r="MR5" s="12">
        <v>1736000</v>
      </c>
      <c r="MS5" s="12">
        <v>1736000</v>
      </c>
      <c r="MT5" s="12">
        <v>1736000</v>
      </c>
      <c r="MU5" s="12">
        <v>1736000</v>
      </c>
      <c r="MV5" s="12">
        <v>1736000</v>
      </c>
      <c r="MW5" s="12">
        <v>1736000</v>
      </c>
      <c r="MX5" s="12">
        <v>1736000</v>
      </c>
      <c r="MY5" s="12">
        <v>1736000</v>
      </c>
      <c r="MZ5" s="12">
        <v>1736000</v>
      </c>
      <c r="NA5" s="12">
        <v>1736000</v>
      </c>
      <c r="NB5" s="12">
        <v>1736000</v>
      </c>
      <c r="NC5" s="12">
        <v>1736000</v>
      </c>
      <c r="ND5" s="12">
        <v>1736000</v>
      </c>
      <c r="NE5" s="12">
        <v>1639000</v>
      </c>
      <c r="NF5" s="12">
        <v>1639000</v>
      </c>
      <c r="NG5" s="12">
        <v>1629000</v>
      </c>
      <c r="NH5" s="12">
        <v>1629000</v>
      </c>
      <c r="NI5" s="12">
        <v>1629000</v>
      </c>
      <c r="NJ5" s="12">
        <v>1629000</v>
      </c>
      <c r="NK5" s="12">
        <v>1629000</v>
      </c>
      <c r="NL5" s="12">
        <v>1629000</v>
      </c>
      <c r="NM5" s="12">
        <v>1629000</v>
      </c>
      <c r="NN5" s="12">
        <v>1629000</v>
      </c>
      <c r="NO5" s="12">
        <v>1629000</v>
      </c>
      <c r="NP5" s="12">
        <v>1629000</v>
      </c>
      <c r="NQ5" s="12">
        <v>1629000</v>
      </c>
      <c r="NR5" s="12">
        <v>1629000</v>
      </c>
      <c r="NS5" s="12">
        <v>1629000</v>
      </c>
      <c r="NT5" s="12">
        <v>1629000</v>
      </c>
      <c r="NU5" s="12">
        <v>1629000</v>
      </c>
      <c r="NV5" s="12">
        <v>1629000</v>
      </c>
      <c r="NW5" s="12">
        <v>1629000</v>
      </c>
      <c r="NX5" s="12">
        <v>1629000</v>
      </c>
      <c r="NY5" s="12">
        <v>1629000</v>
      </c>
      <c r="OA5" s="29"/>
    </row>
    <row r="6" spans="1:393" x14ac:dyDescent="0.4">
      <c r="A6" s="1">
        <v>1</v>
      </c>
      <c r="B6" s="1" t="s">
        <v>29</v>
      </c>
      <c r="C6" s="9">
        <v>6958</v>
      </c>
      <c r="D6" s="10" t="s">
        <v>190</v>
      </c>
      <c r="E6" s="11" t="s">
        <v>25</v>
      </c>
      <c r="F6" s="30">
        <f>VLOOKUP(E6,股數總表!A:D,4,0)</f>
        <v>1086480</v>
      </c>
      <c r="G6" s="12">
        <v>1086480</v>
      </c>
      <c r="H6" s="12">
        <v>1086480</v>
      </c>
      <c r="I6" s="12">
        <v>1086480</v>
      </c>
      <c r="J6" s="12">
        <v>1086480</v>
      </c>
      <c r="K6" s="12">
        <v>1086480</v>
      </c>
      <c r="L6" s="12">
        <v>1086480</v>
      </c>
      <c r="M6" s="12">
        <v>1086480</v>
      </c>
      <c r="N6" s="12">
        <v>1086480</v>
      </c>
      <c r="O6" s="12">
        <v>1086480</v>
      </c>
      <c r="P6" s="12">
        <v>1086480</v>
      </c>
      <c r="Q6" s="12">
        <v>1086480</v>
      </c>
      <c r="R6" s="12">
        <v>1086480</v>
      </c>
      <c r="S6" s="12">
        <v>1086480</v>
      </c>
      <c r="T6" s="12">
        <v>1086480</v>
      </c>
      <c r="U6" s="12">
        <v>1086480</v>
      </c>
      <c r="V6" s="12">
        <v>1086480</v>
      </c>
      <c r="W6" s="12">
        <v>1086480</v>
      </c>
      <c r="X6" s="12">
        <v>1086480</v>
      </c>
      <c r="Y6" s="12">
        <v>1086480</v>
      </c>
      <c r="Z6" s="12">
        <v>1086480</v>
      </c>
      <c r="AA6" s="12">
        <v>1086480</v>
      </c>
      <c r="AB6" s="12">
        <v>1086480</v>
      </c>
      <c r="AC6" s="12">
        <v>1086480</v>
      </c>
      <c r="AD6" s="12">
        <v>1086480</v>
      </c>
      <c r="AE6" s="12">
        <v>1086480</v>
      </c>
      <c r="AF6" s="12">
        <v>1086480</v>
      </c>
      <c r="AG6" s="12">
        <v>1086480</v>
      </c>
      <c r="AH6" s="12">
        <v>1086480</v>
      </c>
      <c r="AI6" s="12">
        <v>1086480</v>
      </c>
      <c r="AJ6" s="12">
        <v>1086480</v>
      </c>
      <c r="AK6" s="12">
        <v>1086480</v>
      </c>
      <c r="AL6" s="12">
        <v>1086480</v>
      </c>
      <c r="AM6" s="12">
        <v>1086480</v>
      </c>
      <c r="AN6" s="12">
        <v>1086480</v>
      </c>
      <c r="AO6" s="12">
        <v>1086480</v>
      </c>
      <c r="AP6" s="12">
        <v>1086480</v>
      </c>
      <c r="AQ6" s="12">
        <v>1086480</v>
      </c>
      <c r="AR6" s="12">
        <v>1086480</v>
      </c>
      <c r="AS6" s="12">
        <v>1086480</v>
      </c>
      <c r="AT6" s="12">
        <v>1086480</v>
      </c>
      <c r="AU6" s="12">
        <v>1086480</v>
      </c>
      <c r="AV6" s="12">
        <v>1086480</v>
      </c>
      <c r="AW6" s="12">
        <v>1086480</v>
      </c>
      <c r="AX6" s="12">
        <v>1086480</v>
      </c>
      <c r="AY6" s="12">
        <v>1086480</v>
      </c>
      <c r="AZ6" s="12">
        <v>1086480</v>
      </c>
      <c r="BA6" s="12">
        <v>1086480</v>
      </c>
      <c r="BB6" s="12">
        <v>1086480</v>
      </c>
      <c r="BC6" s="12">
        <v>1086480</v>
      </c>
      <c r="BD6" s="12">
        <v>1086480</v>
      </c>
      <c r="BE6" s="12">
        <v>1086480</v>
      </c>
      <c r="BF6" s="12">
        <v>1086480</v>
      </c>
      <c r="BG6" s="12">
        <v>1086480</v>
      </c>
      <c r="BH6" s="12">
        <v>1086480</v>
      </c>
      <c r="BI6" s="12">
        <v>1086480</v>
      </c>
      <c r="BJ6" s="12">
        <v>1086480</v>
      </c>
      <c r="BK6" s="12">
        <v>1086480</v>
      </c>
      <c r="BL6" s="12">
        <v>1086480</v>
      </c>
      <c r="BM6" s="12">
        <v>1086480</v>
      </c>
      <c r="BN6" s="12">
        <v>1086480</v>
      </c>
      <c r="BO6" s="12">
        <v>1086480</v>
      </c>
      <c r="BP6" s="12">
        <v>1086480</v>
      </c>
      <c r="BQ6" s="12">
        <v>1086480</v>
      </c>
      <c r="BR6" s="12">
        <v>1086480</v>
      </c>
      <c r="BS6" s="12">
        <v>1086480</v>
      </c>
      <c r="BT6" s="12">
        <v>1086480</v>
      </c>
      <c r="BU6" s="12">
        <v>1086480</v>
      </c>
      <c r="BV6" s="12">
        <v>1086480</v>
      </c>
      <c r="BW6" s="12">
        <v>1086480</v>
      </c>
      <c r="BX6" s="12">
        <v>1086480</v>
      </c>
      <c r="BY6" s="12">
        <v>1086480</v>
      </c>
      <c r="BZ6" s="12">
        <v>1086480</v>
      </c>
      <c r="CA6" s="12">
        <v>1086480</v>
      </c>
      <c r="CB6" s="12">
        <v>1086480</v>
      </c>
      <c r="CC6" s="12">
        <v>1086480</v>
      </c>
      <c r="CD6" s="12">
        <v>1086480</v>
      </c>
      <c r="CE6" s="12">
        <v>1086480</v>
      </c>
      <c r="CF6" s="12">
        <v>1086480</v>
      </c>
      <c r="CG6" s="12">
        <v>1086480</v>
      </c>
      <c r="CH6" s="12">
        <v>1086480</v>
      </c>
      <c r="CI6" s="12">
        <v>1086480</v>
      </c>
      <c r="CJ6" s="12">
        <v>1086480</v>
      </c>
      <c r="CK6" s="12">
        <v>1086480</v>
      </c>
      <c r="CL6" s="12">
        <v>1086480</v>
      </c>
      <c r="CM6" s="12">
        <v>1086480</v>
      </c>
      <c r="CN6" s="12">
        <v>1086480</v>
      </c>
      <c r="CO6" s="12">
        <v>1086480</v>
      </c>
      <c r="CP6" s="12">
        <v>1086480</v>
      </c>
      <c r="CQ6" s="12">
        <v>1086480</v>
      </c>
      <c r="CR6" s="12">
        <v>1086480</v>
      </c>
      <c r="CS6" s="12">
        <v>1086480</v>
      </c>
      <c r="CT6" s="12">
        <v>1086480</v>
      </c>
      <c r="CU6" s="12">
        <v>1086480</v>
      </c>
      <c r="CV6" s="12">
        <v>1086480</v>
      </c>
      <c r="CW6" s="12">
        <v>1086480</v>
      </c>
      <c r="CX6" s="12">
        <v>1086480</v>
      </c>
      <c r="CY6" s="12">
        <v>1086480</v>
      </c>
      <c r="CZ6" s="12">
        <v>1086480</v>
      </c>
      <c r="DA6" s="12">
        <v>1086480</v>
      </c>
      <c r="DB6" s="12">
        <v>1086480</v>
      </c>
      <c r="DC6" s="12">
        <v>1086480</v>
      </c>
      <c r="DD6" s="12">
        <v>1086480</v>
      </c>
      <c r="DE6" s="12">
        <v>1086480</v>
      </c>
      <c r="DF6" s="12">
        <v>1086480</v>
      </c>
      <c r="DG6" s="12">
        <v>1086480</v>
      </c>
      <c r="DH6" s="12">
        <v>1086480</v>
      </c>
      <c r="DI6" s="12">
        <v>1086480</v>
      </c>
      <c r="DJ6" s="12">
        <v>1086480</v>
      </c>
      <c r="DK6" s="12">
        <v>1086480</v>
      </c>
      <c r="DL6" s="12">
        <v>1086480</v>
      </c>
      <c r="DM6" s="12">
        <v>1086480</v>
      </c>
      <c r="DN6" s="12">
        <v>1086480</v>
      </c>
      <c r="DO6" s="12">
        <v>1086480</v>
      </c>
      <c r="DP6" s="12">
        <v>1086480</v>
      </c>
      <c r="DQ6" s="12">
        <v>1086480</v>
      </c>
      <c r="DR6" s="12">
        <v>1086480</v>
      </c>
      <c r="DS6" s="12">
        <v>1086480</v>
      </c>
      <c r="DT6" s="12">
        <v>1086480</v>
      </c>
      <c r="DU6" s="12">
        <v>1086480</v>
      </c>
      <c r="DV6" s="12">
        <v>1086480</v>
      </c>
      <c r="DW6" s="12">
        <v>1086480</v>
      </c>
      <c r="DX6" s="12">
        <v>1086480</v>
      </c>
      <c r="DY6" s="12">
        <v>1086480</v>
      </c>
      <c r="DZ6" s="12">
        <v>1086480</v>
      </c>
      <c r="EA6" s="12">
        <v>1086480</v>
      </c>
      <c r="EB6" s="12">
        <v>1086480</v>
      </c>
      <c r="EC6" s="12">
        <v>1086480</v>
      </c>
      <c r="ED6" s="12">
        <v>1086480</v>
      </c>
      <c r="EE6" s="12">
        <v>1086480</v>
      </c>
      <c r="EF6" s="12">
        <v>1086480</v>
      </c>
      <c r="EG6" s="12">
        <v>1086480</v>
      </c>
      <c r="EH6" s="12">
        <v>1086480</v>
      </c>
      <c r="EI6" s="12">
        <v>1086480</v>
      </c>
      <c r="EJ6" s="12">
        <v>1086480</v>
      </c>
      <c r="EK6" s="12">
        <v>1086480</v>
      </c>
      <c r="EL6" s="12">
        <v>1086480</v>
      </c>
      <c r="EM6" s="12">
        <v>1086480</v>
      </c>
      <c r="EN6" s="12">
        <v>1086480</v>
      </c>
      <c r="EO6" s="12">
        <v>1086480</v>
      </c>
      <c r="EP6" s="12">
        <v>1086480</v>
      </c>
      <c r="EQ6" s="12">
        <v>1086480</v>
      </c>
      <c r="ER6" s="12">
        <v>1086480</v>
      </c>
      <c r="ES6" s="12">
        <v>1086480</v>
      </c>
      <c r="ET6" s="12">
        <v>1086480</v>
      </c>
      <c r="EU6" s="12">
        <v>1086480</v>
      </c>
      <c r="EV6" s="12">
        <v>1086480</v>
      </c>
      <c r="EW6" s="12">
        <v>1086480</v>
      </c>
      <c r="EX6" s="12">
        <v>1086480</v>
      </c>
      <c r="EY6" s="12">
        <v>1086480</v>
      </c>
      <c r="EZ6" s="12">
        <v>1086480</v>
      </c>
      <c r="FA6" s="12">
        <v>1086480</v>
      </c>
      <c r="FB6" s="12">
        <v>1086480</v>
      </c>
      <c r="FC6" s="12">
        <v>1086480</v>
      </c>
      <c r="FD6" s="12">
        <v>1086480</v>
      </c>
      <c r="FE6" s="12">
        <v>1086480</v>
      </c>
      <c r="FF6" s="12">
        <v>1086480</v>
      </c>
      <c r="FG6" s="12">
        <v>1086480</v>
      </c>
      <c r="FH6" s="12">
        <v>1086480</v>
      </c>
      <c r="FI6" s="12">
        <v>1086480</v>
      </c>
      <c r="FJ6" s="12">
        <v>1086480</v>
      </c>
      <c r="FK6" s="12">
        <v>1086480</v>
      </c>
      <c r="FL6" s="12">
        <v>1086480</v>
      </c>
      <c r="FM6" s="12">
        <v>1086480</v>
      </c>
      <c r="FN6" s="12">
        <v>1086480</v>
      </c>
      <c r="FO6" s="12">
        <v>1086480</v>
      </c>
      <c r="FP6" s="12">
        <v>1086480</v>
      </c>
      <c r="FQ6" s="12">
        <v>1086480</v>
      </c>
      <c r="FR6" s="12">
        <v>1086480</v>
      </c>
      <c r="FS6" s="12">
        <v>1086480</v>
      </c>
      <c r="FT6" s="12">
        <v>1086480</v>
      </c>
      <c r="FU6" s="12">
        <v>1086480</v>
      </c>
      <c r="FV6" s="12">
        <v>1086480</v>
      </c>
      <c r="FW6" s="12">
        <v>1086480</v>
      </c>
      <c r="FX6" s="12">
        <v>1086480</v>
      </c>
      <c r="FY6" s="12">
        <v>1086480</v>
      </c>
      <c r="FZ6" s="12">
        <v>1086480</v>
      </c>
      <c r="GA6" s="12">
        <v>1086480</v>
      </c>
      <c r="GB6" s="12">
        <v>1086480</v>
      </c>
      <c r="GC6" s="12">
        <v>1086480</v>
      </c>
      <c r="GD6" s="12">
        <v>1086480</v>
      </c>
      <c r="GE6" s="12">
        <v>1086480</v>
      </c>
      <c r="GF6" s="12">
        <v>1086480</v>
      </c>
      <c r="GG6" s="12">
        <v>1086480</v>
      </c>
      <c r="GH6" s="12">
        <v>1086480</v>
      </c>
      <c r="GI6" s="12">
        <v>1086480</v>
      </c>
      <c r="GJ6" s="12">
        <v>1086480</v>
      </c>
      <c r="GK6" s="12">
        <v>1086480</v>
      </c>
      <c r="GL6" s="12">
        <v>1086480</v>
      </c>
      <c r="GM6" s="12">
        <v>1086480</v>
      </c>
      <c r="GN6" s="12">
        <v>1086480</v>
      </c>
      <c r="GO6" s="12">
        <v>1086480</v>
      </c>
      <c r="GP6" s="12">
        <v>1086480</v>
      </c>
      <c r="GQ6" s="12">
        <v>1086480</v>
      </c>
      <c r="GR6" s="12">
        <v>1086480</v>
      </c>
      <c r="GS6" s="12">
        <v>1086480</v>
      </c>
      <c r="GT6" s="12">
        <v>1086480</v>
      </c>
      <c r="GU6" s="12">
        <v>1086480</v>
      </c>
      <c r="GV6" s="12">
        <v>1086480</v>
      </c>
      <c r="GW6" s="12">
        <v>1086480</v>
      </c>
      <c r="GX6" s="12">
        <v>1086480</v>
      </c>
      <c r="GY6" s="12">
        <v>1086480</v>
      </c>
      <c r="GZ6" s="12">
        <v>1086480</v>
      </c>
      <c r="HA6" s="12">
        <v>1086480</v>
      </c>
      <c r="HB6" s="12">
        <v>1086480</v>
      </c>
      <c r="HC6" s="12">
        <v>1086480</v>
      </c>
      <c r="HD6" s="12">
        <v>1086480</v>
      </c>
      <c r="HE6" s="12">
        <v>1086480</v>
      </c>
      <c r="HF6" s="12">
        <v>1086480</v>
      </c>
      <c r="HG6" s="12">
        <v>1086480</v>
      </c>
      <c r="HH6" s="12">
        <v>1086480</v>
      </c>
      <c r="HI6" s="12">
        <v>1086480</v>
      </c>
      <c r="HJ6" s="12">
        <v>1086480</v>
      </c>
      <c r="HK6" s="12">
        <v>1086480</v>
      </c>
      <c r="HL6" s="12">
        <v>1086480</v>
      </c>
      <c r="HM6" s="12">
        <v>1086480</v>
      </c>
      <c r="HN6" s="12">
        <v>1086480</v>
      </c>
      <c r="HO6" s="12">
        <v>1086480</v>
      </c>
      <c r="HP6" s="12">
        <v>1086480</v>
      </c>
      <c r="HQ6" s="12">
        <v>1086480</v>
      </c>
      <c r="HR6" s="12">
        <v>1086480</v>
      </c>
      <c r="HS6" s="12">
        <v>1086480</v>
      </c>
      <c r="HT6" s="12">
        <v>1086480</v>
      </c>
      <c r="HU6" s="12">
        <v>1086480</v>
      </c>
      <c r="HV6" s="12">
        <v>1086480</v>
      </c>
      <c r="HW6" s="12">
        <v>1086480</v>
      </c>
      <c r="HX6" s="12">
        <v>1086480</v>
      </c>
      <c r="HY6" s="12">
        <v>1086480</v>
      </c>
      <c r="HZ6" s="12">
        <v>1086480</v>
      </c>
      <c r="IA6" s="12">
        <v>1086480</v>
      </c>
      <c r="IB6" s="12">
        <v>1006000</v>
      </c>
      <c r="IC6" s="12">
        <v>1006000</v>
      </c>
      <c r="ID6" s="12">
        <v>1006000</v>
      </c>
      <c r="IE6" s="12">
        <v>1006000</v>
      </c>
      <c r="IF6" s="12">
        <v>1006000</v>
      </c>
      <c r="IG6" s="12">
        <v>1006000</v>
      </c>
      <c r="IH6" s="12">
        <v>1006000</v>
      </c>
      <c r="II6" s="12">
        <v>1006000</v>
      </c>
      <c r="IJ6" s="12">
        <v>1006000</v>
      </c>
      <c r="IK6" s="12">
        <v>1006000</v>
      </c>
      <c r="IL6" s="12">
        <v>1006000</v>
      </c>
      <c r="IM6" s="12">
        <v>1006000</v>
      </c>
      <c r="IN6" s="12">
        <v>1006000</v>
      </c>
      <c r="IO6" s="12">
        <v>1006000</v>
      </c>
      <c r="IP6" s="12">
        <v>1006000</v>
      </c>
      <c r="IQ6" s="12">
        <v>1006000</v>
      </c>
      <c r="IR6" s="12">
        <v>1006000</v>
      </c>
      <c r="IS6" s="12">
        <v>1006000</v>
      </c>
      <c r="IT6" s="12">
        <v>1006000</v>
      </c>
      <c r="IU6" s="12">
        <v>1006000</v>
      </c>
      <c r="IV6" s="12">
        <v>1006000</v>
      </c>
      <c r="IW6" s="12">
        <v>1006000</v>
      </c>
      <c r="IX6" s="12">
        <v>1006000</v>
      </c>
      <c r="IY6" s="12">
        <v>1006000</v>
      </c>
      <c r="IZ6" s="12">
        <v>1006000</v>
      </c>
      <c r="JA6" s="12">
        <v>1006000</v>
      </c>
      <c r="JB6" s="12">
        <v>1006000</v>
      </c>
      <c r="JC6" s="12">
        <v>1006000</v>
      </c>
      <c r="JD6" s="12">
        <v>1006000</v>
      </c>
      <c r="JE6" s="12">
        <v>1006000</v>
      </c>
      <c r="JF6" s="12">
        <v>1006000</v>
      </c>
      <c r="JG6" s="12">
        <v>1006000</v>
      </c>
      <c r="JH6" s="12">
        <v>1006000</v>
      </c>
      <c r="JI6" s="12">
        <v>1006000</v>
      </c>
      <c r="JJ6" s="12">
        <v>1006000</v>
      </c>
      <c r="JK6" s="12">
        <v>1006000</v>
      </c>
      <c r="JL6" s="12">
        <v>1006000</v>
      </c>
      <c r="JM6" s="12">
        <v>1006000</v>
      </c>
      <c r="JN6" s="12">
        <v>1006000</v>
      </c>
      <c r="JO6" s="12">
        <v>1006000</v>
      </c>
      <c r="JP6" s="12">
        <v>1006000</v>
      </c>
      <c r="JQ6" s="12">
        <v>1006000</v>
      </c>
      <c r="JR6" s="12">
        <v>1006000</v>
      </c>
      <c r="JS6" s="12">
        <v>1006000</v>
      </c>
      <c r="JT6" s="12">
        <v>1006000</v>
      </c>
      <c r="JU6" s="12">
        <v>1006000</v>
      </c>
      <c r="JV6" s="12">
        <v>1006000</v>
      </c>
      <c r="JW6" s="12">
        <v>1006000</v>
      </c>
      <c r="JX6" s="12">
        <v>1006000</v>
      </c>
      <c r="JY6" s="12">
        <v>1006000</v>
      </c>
      <c r="JZ6" s="12">
        <v>1006000</v>
      </c>
      <c r="KA6" s="12">
        <v>1006000</v>
      </c>
      <c r="KB6" s="12">
        <v>1006000</v>
      </c>
      <c r="KC6" s="12">
        <v>1006000</v>
      </c>
      <c r="KD6" s="12">
        <v>1006000</v>
      </c>
      <c r="KE6" s="12">
        <v>1006000</v>
      </c>
      <c r="KF6" s="12">
        <v>1006000</v>
      </c>
      <c r="KG6" s="12">
        <v>1006000</v>
      </c>
      <c r="KH6" s="12">
        <v>1006000</v>
      </c>
      <c r="KI6" s="12">
        <v>1006000</v>
      </c>
      <c r="KJ6" s="12">
        <v>1006000</v>
      </c>
      <c r="KK6" s="12">
        <v>1006000</v>
      </c>
      <c r="KL6" s="12">
        <v>1006000</v>
      </c>
      <c r="KM6" s="12">
        <v>1006000</v>
      </c>
      <c r="KN6" s="12">
        <v>1006000</v>
      </c>
      <c r="KO6" s="12">
        <v>1006000</v>
      </c>
      <c r="KP6" s="12">
        <v>1006000</v>
      </c>
      <c r="KQ6" s="12">
        <v>1006000</v>
      </c>
      <c r="KR6" s="12">
        <v>1006000</v>
      </c>
      <c r="KS6" s="12">
        <v>1006000</v>
      </c>
      <c r="KT6" s="12">
        <v>1006000</v>
      </c>
      <c r="KU6" s="12">
        <v>1006000</v>
      </c>
      <c r="KV6" s="12">
        <v>1006000</v>
      </c>
      <c r="KW6" s="12">
        <v>1006000</v>
      </c>
      <c r="KX6" s="12">
        <v>1006000</v>
      </c>
      <c r="KY6" s="12">
        <v>1006000</v>
      </c>
      <c r="KZ6" s="12">
        <v>1006000</v>
      </c>
      <c r="LA6" s="12">
        <v>1006000</v>
      </c>
      <c r="LB6" s="12">
        <v>1006000</v>
      </c>
      <c r="LC6" s="12">
        <v>1006000</v>
      </c>
      <c r="LD6" s="12">
        <v>1006000</v>
      </c>
      <c r="LE6" s="12">
        <v>1006000</v>
      </c>
      <c r="LF6" s="12">
        <v>1006000</v>
      </c>
      <c r="LG6" s="12">
        <v>1006000</v>
      </c>
      <c r="LH6" s="12">
        <v>1006000</v>
      </c>
      <c r="LI6" s="12">
        <v>1006000</v>
      </c>
      <c r="LJ6" s="12">
        <v>1006000</v>
      </c>
      <c r="LK6" s="12">
        <v>1006000</v>
      </c>
      <c r="LL6" s="12">
        <v>1006000</v>
      </c>
      <c r="LM6" s="12">
        <v>1006000</v>
      </c>
      <c r="LN6" s="12">
        <v>1006000</v>
      </c>
      <c r="LO6" s="12">
        <v>1006000</v>
      </c>
      <c r="LP6" s="12">
        <v>1006000</v>
      </c>
      <c r="LQ6" s="12">
        <v>1006000</v>
      </c>
      <c r="LR6" s="12">
        <v>1006000</v>
      </c>
      <c r="LS6" s="12">
        <v>1006000</v>
      </c>
      <c r="LT6" s="12">
        <v>1006000</v>
      </c>
      <c r="LU6" s="12">
        <v>1006000</v>
      </c>
      <c r="LV6" s="12">
        <v>1006000</v>
      </c>
      <c r="LW6" s="12">
        <v>1006000</v>
      </c>
      <c r="LX6" s="12">
        <v>1006000</v>
      </c>
      <c r="LY6" s="12">
        <v>1006000</v>
      </c>
      <c r="LZ6" s="12">
        <v>1006000</v>
      </c>
      <c r="MA6" s="12">
        <v>1006000</v>
      </c>
      <c r="MB6" s="12">
        <v>1006000</v>
      </c>
      <c r="MC6" s="12">
        <v>1006000</v>
      </c>
      <c r="MD6" s="12">
        <v>1006000</v>
      </c>
      <c r="ME6" s="12">
        <v>1006000</v>
      </c>
      <c r="MF6" s="12">
        <v>1006000</v>
      </c>
      <c r="MG6" s="12">
        <v>1006000</v>
      </c>
      <c r="MH6" s="12">
        <v>1006000</v>
      </c>
      <c r="MI6" s="12">
        <v>1006000</v>
      </c>
      <c r="MJ6" s="12">
        <v>1006000</v>
      </c>
      <c r="MK6" s="12">
        <v>1006000</v>
      </c>
      <c r="ML6" s="12">
        <v>1006000</v>
      </c>
      <c r="MM6" s="12">
        <v>1006000</v>
      </c>
      <c r="MN6" s="12">
        <v>1006000</v>
      </c>
      <c r="MO6" s="12">
        <v>1006000</v>
      </c>
      <c r="MP6" s="12">
        <v>1006000</v>
      </c>
      <c r="MQ6" s="12">
        <v>1006000</v>
      </c>
      <c r="MR6" s="12">
        <v>1006000</v>
      </c>
      <c r="MS6" s="12">
        <v>1006000</v>
      </c>
      <c r="MT6" s="12">
        <v>1006000</v>
      </c>
      <c r="MU6" s="12">
        <v>1006000</v>
      </c>
      <c r="MV6" s="12">
        <v>1006000</v>
      </c>
      <c r="MW6" s="12">
        <v>1006000</v>
      </c>
      <c r="MX6" s="12">
        <v>1006000</v>
      </c>
      <c r="MY6" s="12">
        <v>1006000</v>
      </c>
      <c r="MZ6" s="12">
        <v>1006000</v>
      </c>
      <c r="NA6" s="12">
        <v>1006000</v>
      </c>
      <c r="NB6" s="12">
        <v>1006000</v>
      </c>
      <c r="NC6" s="12">
        <v>1006000</v>
      </c>
      <c r="ND6" s="12">
        <v>1006000</v>
      </c>
      <c r="NE6" s="12">
        <v>1006000</v>
      </c>
      <c r="NF6" s="12">
        <v>1006000</v>
      </c>
      <c r="NG6" s="12">
        <v>1006000</v>
      </c>
      <c r="NH6" s="12">
        <v>1006000</v>
      </c>
      <c r="NI6" s="12">
        <v>1006000</v>
      </c>
      <c r="NJ6" s="12">
        <v>1006000</v>
      </c>
      <c r="NK6" s="12">
        <v>1006000</v>
      </c>
      <c r="NL6" s="12">
        <v>1006000</v>
      </c>
      <c r="NM6" s="12">
        <v>1006000</v>
      </c>
      <c r="NN6" s="12">
        <v>1006000</v>
      </c>
      <c r="NO6" s="12">
        <v>1006000</v>
      </c>
      <c r="NP6" s="12">
        <v>1006000</v>
      </c>
      <c r="NQ6" s="12">
        <v>1006000</v>
      </c>
      <c r="NR6" s="12">
        <v>1006000</v>
      </c>
      <c r="NS6" s="12">
        <v>1006000</v>
      </c>
      <c r="NT6" s="12">
        <v>1006000</v>
      </c>
      <c r="NU6" s="12">
        <v>1006000</v>
      </c>
      <c r="NV6" s="12">
        <v>1006000</v>
      </c>
      <c r="NW6" s="12">
        <v>1006000</v>
      </c>
      <c r="NX6" s="12">
        <v>1006000</v>
      </c>
      <c r="NY6" s="12">
        <v>1006000</v>
      </c>
      <c r="OA6" s="29"/>
    </row>
    <row r="7" spans="1:393" x14ac:dyDescent="0.4">
      <c r="A7" s="1">
        <v>2</v>
      </c>
      <c r="B7" s="1" t="s">
        <v>180</v>
      </c>
      <c r="C7" s="9">
        <v>6747</v>
      </c>
      <c r="D7" s="10" t="s">
        <v>191</v>
      </c>
      <c r="E7" s="11" t="s">
        <v>26</v>
      </c>
      <c r="F7" s="30">
        <f>VLOOKUP(E7,股數總表!A:D,4,0)</f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  <c r="BZ7" s="12">
        <v>0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0</v>
      </c>
      <c r="CG7" s="12">
        <v>0</v>
      </c>
      <c r="CH7" s="12">
        <v>0</v>
      </c>
      <c r="CI7" s="12">
        <v>0</v>
      </c>
      <c r="CJ7" s="12">
        <v>0</v>
      </c>
      <c r="CK7" s="12">
        <v>0</v>
      </c>
      <c r="CL7" s="12">
        <v>0</v>
      </c>
      <c r="CM7" s="12">
        <v>0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0</v>
      </c>
      <c r="CT7" s="12">
        <v>0</v>
      </c>
      <c r="CU7" s="12">
        <v>0</v>
      </c>
      <c r="CV7" s="12">
        <v>0</v>
      </c>
      <c r="CW7" s="12">
        <v>0</v>
      </c>
      <c r="CX7" s="12">
        <v>0</v>
      </c>
      <c r="CY7" s="12">
        <v>0</v>
      </c>
      <c r="CZ7" s="12">
        <v>0</v>
      </c>
      <c r="DA7" s="12">
        <v>0</v>
      </c>
      <c r="DB7" s="12">
        <v>0</v>
      </c>
      <c r="DC7" s="12">
        <v>0</v>
      </c>
      <c r="DD7" s="12">
        <v>0</v>
      </c>
      <c r="DE7" s="12">
        <v>0</v>
      </c>
      <c r="DF7" s="12">
        <v>0</v>
      </c>
      <c r="DG7" s="12">
        <v>0</v>
      </c>
      <c r="DH7" s="12">
        <v>0</v>
      </c>
      <c r="DI7" s="12">
        <v>0</v>
      </c>
      <c r="DJ7" s="12">
        <v>0</v>
      </c>
      <c r="DK7" s="12">
        <v>0</v>
      </c>
      <c r="DL7" s="12">
        <v>0</v>
      </c>
      <c r="DM7" s="12">
        <v>0</v>
      </c>
      <c r="DN7" s="12">
        <v>0</v>
      </c>
      <c r="DO7" s="12">
        <v>0</v>
      </c>
      <c r="DP7" s="12">
        <v>0</v>
      </c>
      <c r="DQ7" s="12">
        <v>0</v>
      </c>
      <c r="DR7" s="12">
        <v>0</v>
      </c>
      <c r="DS7" s="12">
        <v>0</v>
      </c>
      <c r="DT7" s="12">
        <v>0</v>
      </c>
      <c r="DU7" s="12">
        <v>0</v>
      </c>
      <c r="DV7" s="12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12">
        <v>0</v>
      </c>
      <c r="EC7" s="12">
        <v>0</v>
      </c>
      <c r="ED7" s="12">
        <v>0</v>
      </c>
      <c r="EE7" s="12">
        <v>0</v>
      </c>
      <c r="EF7" s="12">
        <v>0</v>
      </c>
      <c r="EG7" s="12">
        <v>0</v>
      </c>
      <c r="EH7" s="12">
        <v>0</v>
      </c>
      <c r="EI7" s="12">
        <v>0</v>
      </c>
      <c r="EJ7" s="12">
        <v>0</v>
      </c>
      <c r="EK7" s="12">
        <v>0</v>
      </c>
      <c r="EL7" s="12">
        <v>0</v>
      </c>
      <c r="EM7" s="12">
        <v>0</v>
      </c>
      <c r="EN7" s="12">
        <v>0</v>
      </c>
      <c r="EO7" s="12">
        <v>0</v>
      </c>
      <c r="EP7" s="12">
        <v>0</v>
      </c>
      <c r="EQ7" s="12">
        <v>0</v>
      </c>
      <c r="ER7" s="12">
        <v>0</v>
      </c>
      <c r="ES7" s="12">
        <v>0</v>
      </c>
      <c r="ET7" s="12">
        <v>0</v>
      </c>
      <c r="EU7" s="12">
        <v>0</v>
      </c>
      <c r="EV7" s="12">
        <v>0</v>
      </c>
      <c r="EW7" s="12">
        <v>0</v>
      </c>
      <c r="EX7" s="12">
        <v>0</v>
      </c>
      <c r="EY7" s="12">
        <v>0</v>
      </c>
      <c r="EZ7" s="12">
        <v>0</v>
      </c>
      <c r="FA7" s="12">
        <v>0</v>
      </c>
      <c r="FB7" s="12">
        <v>0</v>
      </c>
      <c r="FC7" s="12">
        <v>0</v>
      </c>
      <c r="FD7" s="12">
        <v>0</v>
      </c>
      <c r="FE7" s="12">
        <v>0</v>
      </c>
      <c r="FF7" s="12">
        <v>0</v>
      </c>
      <c r="FG7" s="12">
        <v>0</v>
      </c>
      <c r="FH7" s="12">
        <v>0</v>
      </c>
      <c r="FI7" s="12">
        <v>0</v>
      </c>
      <c r="FJ7" s="12">
        <v>0</v>
      </c>
      <c r="FK7" s="12">
        <v>0</v>
      </c>
      <c r="FL7" s="12">
        <v>0</v>
      </c>
      <c r="FM7" s="12">
        <v>0</v>
      </c>
      <c r="FN7" s="12">
        <v>0</v>
      </c>
      <c r="FO7" s="12">
        <v>0</v>
      </c>
      <c r="FP7" s="12">
        <v>0</v>
      </c>
      <c r="FQ7" s="12">
        <v>0</v>
      </c>
      <c r="FR7" s="12">
        <v>0</v>
      </c>
      <c r="FS7" s="12">
        <v>0</v>
      </c>
      <c r="FT7" s="12">
        <v>0</v>
      </c>
      <c r="FU7" s="12">
        <v>0</v>
      </c>
      <c r="FV7" s="12">
        <v>0</v>
      </c>
      <c r="FW7" s="12">
        <v>0</v>
      </c>
      <c r="FX7" s="12">
        <v>0</v>
      </c>
      <c r="FY7" s="12">
        <v>0</v>
      </c>
      <c r="FZ7" s="12">
        <v>0</v>
      </c>
      <c r="GA7" s="12">
        <v>0</v>
      </c>
      <c r="GB7" s="12">
        <v>0</v>
      </c>
      <c r="GC7" s="12">
        <v>0</v>
      </c>
      <c r="GD7" s="12">
        <v>0</v>
      </c>
      <c r="GE7" s="12">
        <v>0</v>
      </c>
      <c r="GF7" s="12">
        <v>0</v>
      </c>
      <c r="GG7" s="12">
        <v>0</v>
      </c>
      <c r="GH7" s="12">
        <v>0</v>
      </c>
      <c r="GI7" s="12">
        <v>0</v>
      </c>
      <c r="GJ7" s="12">
        <v>0</v>
      </c>
      <c r="GK7" s="12">
        <v>0</v>
      </c>
      <c r="GL7" s="12">
        <v>0</v>
      </c>
      <c r="GM7" s="12">
        <v>0</v>
      </c>
      <c r="GN7" s="12" t="s">
        <v>47</v>
      </c>
      <c r="GO7" s="12" t="s">
        <v>47</v>
      </c>
      <c r="GP7" s="12">
        <v>0</v>
      </c>
      <c r="GQ7" s="12">
        <v>0</v>
      </c>
      <c r="GR7" s="12">
        <v>0</v>
      </c>
      <c r="GS7" s="12">
        <v>0</v>
      </c>
      <c r="GT7" s="12">
        <v>0</v>
      </c>
      <c r="GU7" s="12">
        <v>0</v>
      </c>
      <c r="GV7" s="12">
        <v>0</v>
      </c>
      <c r="GW7" s="12">
        <v>0</v>
      </c>
      <c r="GX7" s="12">
        <v>0</v>
      </c>
      <c r="GY7" s="12">
        <v>0</v>
      </c>
      <c r="GZ7" s="12">
        <v>0</v>
      </c>
      <c r="HA7" s="12">
        <v>0</v>
      </c>
      <c r="HB7" s="12">
        <v>0</v>
      </c>
      <c r="HC7" s="12">
        <v>0</v>
      </c>
      <c r="HD7" s="12">
        <v>0</v>
      </c>
      <c r="HE7" s="12">
        <v>0</v>
      </c>
      <c r="HF7" s="12">
        <v>0</v>
      </c>
      <c r="HG7" s="12">
        <v>0</v>
      </c>
      <c r="HH7" s="12">
        <v>0</v>
      </c>
      <c r="HI7" s="12">
        <v>0</v>
      </c>
      <c r="HJ7" s="12">
        <v>0</v>
      </c>
      <c r="HK7" s="12">
        <v>0</v>
      </c>
      <c r="HL7" s="12">
        <v>0</v>
      </c>
      <c r="HM7" s="12">
        <v>0</v>
      </c>
      <c r="HN7" s="12">
        <v>0</v>
      </c>
      <c r="HO7" s="12">
        <v>0</v>
      </c>
      <c r="HP7" s="12">
        <v>0</v>
      </c>
      <c r="HQ7" s="12">
        <v>0</v>
      </c>
      <c r="HR7" s="12">
        <v>0</v>
      </c>
      <c r="HS7" s="12">
        <v>0</v>
      </c>
      <c r="HT7" s="12">
        <v>0</v>
      </c>
      <c r="HU7" s="12">
        <v>0</v>
      </c>
      <c r="HV7" s="12">
        <v>0</v>
      </c>
      <c r="HW7" s="12">
        <v>0</v>
      </c>
      <c r="HX7" s="12">
        <v>0</v>
      </c>
      <c r="HY7" s="12">
        <v>0</v>
      </c>
      <c r="HZ7" s="12">
        <v>0</v>
      </c>
      <c r="IA7" s="12">
        <v>0</v>
      </c>
      <c r="IB7" s="12">
        <v>0</v>
      </c>
      <c r="IC7" s="12">
        <v>0</v>
      </c>
      <c r="ID7" s="12">
        <v>0</v>
      </c>
      <c r="IE7" s="12">
        <v>0</v>
      </c>
      <c r="IF7" s="12">
        <v>0</v>
      </c>
      <c r="IG7" s="12">
        <v>0</v>
      </c>
      <c r="IH7" s="12">
        <v>0</v>
      </c>
      <c r="II7" s="12">
        <v>0</v>
      </c>
      <c r="IJ7" s="12">
        <v>0</v>
      </c>
      <c r="IK7" s="12">
        <v>0</v>
      </c>
      <c r="IL7" s="12">
        <v>0</v>
      </c>
      <c r="IM7" s="12">
        <v>0</v>
      </c>
      <c r="IN7" s="12">
        <v>0</v>
      </c>
      <c r="IO7" s="12">
        <v>0</v>
      </c>
      <c r="IP7" s="12">
        <v>0</v>
      </c>
      <c r="IQ7" s="12">
        <v>0</v>
      </c>
      <c r="IR7" s="12">
        <v>0</v>
      </c>
      <c r="IS7" s="12">
        <v>0</v>
      </c>
      <c r="IT7" s="12">
        <v>0</v>
      </c>
      <c r="IU7" s="12">
        <v>0</v>
      </c>
      <c r="IV7" s="12">
        <v>0</v>
      </c>
      <c r="IW7" s="12">
        <v>0</v>
      </c>
      <c r="IX7" s="12">
        <v>0</v>
      </c>
      <c r="IY7" s="12">
        <v>0</v>
      </c>
      <c r="IZ7" s="12">
        <v>0</v>
      </c>
      <c r="JA7" s="12">
        <v>0</v>
      </c>
      <c r="JB7" s="12">
        <v>0</v>
      </c>
      <c r="JC7" s="12">
        <v>0</v>
      </c>
      <c r="JD7" s="12">
        <v>0</v>
      </c>
      <c r="JE7" s="12">
        <v>0</v>
      </c>
      <c r="JF7" s="12">
        <v>0</v>
      </c>
      <c r="JG7" s="12">
        <v>0</v>
      </c>
      <c r="JH7" s="12">
        <v>0</v>
      </c>
      <c r="JI7" s="12">
        <v>0</v>
      </c>
      <c r="JJ7" s="12">
        <v>0</v>
      </c>
      <c r="JK7" s="12">
        <v>0</v>
      </c>
      <c r="JL7" s="12">
        <v>0</v>
      </c>
      <c r="JM7" s="12">
        <v>0</v>
      </c>
      <c r="JN7" s="12">
        <v>0</v>
      </c>
      <c r="JO7" s="12">
        <v>0</v>
      </c>
      <c r="JP7" s="12">
        <v>0</v>
      </c>
      <c r="JQ7" s="12">
        <v>0</v>
      </c>
      <c r="JR7" s="12">
        <v>0</v>
      </c>
      <c r="JS7" s="12">
        <v>0</v>
      </c>
      <c r="JT7" s="12">
        <v>0</v>
      </c>
      <c r="JU7" s="12">
        <v>0</v>
      </c>
      <c r="JV7" s="12">
        <v>0</v>
      </c>
      <c r="JW7" s="12">
        <v>0</v>
      </c>
      <c r="JX7" s="12">
        <v>0</v>
      </c>
      <c r="JY7" s="12">
        <v>0</v>
      </c>
      <c r="JZ7" s="12">
        <v>0</v>
      </c>
      <c r="KA7" s="12">
        <v>0</v>
      </c>
      <c r="KB7" s="12">
        <v>0</v>
      </c>
      <c r="KC7" s="12">
        <v>0</v>
      </c>
      <c r="KD7" s="12">
        <v>0</v>
      </c>
      <c r="KE7" s="12">
        <v>0</v>
      </c>
      <c r="KF7" s="12">
        <v>0</v>
      </c>
      <c r="KG7" s="12">
        <v>0</v>
      </c>
      <c r="KH7" s="12">
        <v>0</v>
      </c>
      <c r="KI7" s="12">
        <v>0</v>
      </c>
      <c r="KJ7" s="12">
        <v>0</v>
      </c>
      <c r="KK7" s="12">
        <v>0</v>
      </c>
      <c r="KL7" s="12">
        <v>0</v>
      </c>
      <c r="KM7" s="12">
        <v>0</v>
      </c>
      <c r="KN7" s="12">
        <v>0</v>
      </c>
      <c r="KO7" s="12">
        <v>0</v>
      </c>
      <c r="KP7" s="12">
        <v>0</v>
      </c>
      <c r="KQ7" s="12">
        <v>0</v>
      </c>
      <c r="KR7" s="12">
        <v>0</v>
      </c>
      <c r="KS7" s="12">
        <v>0</v>
      </c>
      <c r="KT7" s="12">
        <v>0</v>
      </c>
      <c r="KU7" s="12">
        <v>0</v>
      </c>
      <c r="KV7" s="12">
        <v>0</v>
      </c>
      <c r="KW7" s="12">
        <v>0</v>
      </c>
      <c r="KX7" s="12">
        <v>12962</v>
      </c>
      <c r="KY7" s="12">
        <v>24962</v>
      </c>
      <c r="KZ7" s="12">
        <v>30962</v>
      </c>
      <c r="LA7" s="12">
        <v>33962</v>
      </c>
      <c r="LB7" s="12">
        <v>53962</v>
      </c>
      <c r="LC7" s="12">
        <v>68962</v>
      </c>
      <c r="LD7" s="12">
        <v>73962</v>
      </c>
      <c r="LE7" s="12">
        <v>78962</v>
      </c>
      <c r="LF7" s="12">
        <v>80962</v>
      </c>
      <c r="LG7" s="12">
        <v>80962</v>
      </c>
      <c r="LH7" s="12">
        <v>80962</v>
      </c>
      <c r="LI7" s="12">
        <v>80962</v>
      </c>
      <c r="LJ7" s="12">
        <v>80962</v>
      </c>
      <c r="LK7" s="12">
        <v>80962</v>
      </c>
      <c r="LL7" s="12">
        <v>80962</v>
      </c>
      <c r="LM7" s="12">
        <v>80962</v>
      </c>
      <c r="LN7" s="12">
        <v>80962</v>
      </c>
      <c r="LO7" s="12">
        <v>80962</v>
      </c>
      <c r="LP7" s="12">
        <v>80962</v>
      </c>
      <c r="LQ7" s="12">
        <v>80962</v>
      </c>
      <c r="LR7" s="12">
        <v>80962</v>
      </c>
      <c r="LS7" s="12">
        <v>80962</v>
      </c>
      <c r="LT7" s="12">
        <v>80962</v>
      </c>
      <c r="LU7" s="12">
        <v>80962</v>
      </c>
      <c r="LV7" s="12">
        <v>80962</v>
      </c>
      <c r="LW7" s="12">
        <v>80962</v>
      </c>
      <c r="LX7" s="12">
        <v>80962</v>
      </c>
      <c r="LY7" s="12">
        <v>80962</v>
      </c>
      <c r="LZ7" s="12">
        <v>80962</v>
      </c>
      <c r="MA7" s="12">
        <v>80962</v>
      </c>
      <c r="MB7" s="12">
        <v>80962</v>
      </c>
      <c r="MC7" s="12">
        <v>80962</v>
      </c>
      <c r="MD7" s="12">
        <v>80962</v>
      </c>
      <c r="ME7" s="12">
        <v>80962</v>
      </c>
      <c r="MF7" s="12">
        <v>80962</v>
      </c>
      <c r="MG7" s="12">
        <v>80962</v>
      </c>
      <c r="MH7" s="12">
        <v>80962</v>
      </c>
      <c r="MI7" s="12">
        <v>80962</v>
      </c>
      <c r="MJ7" s="12">
        <v>80962</v>
      </c>
      <c r="MK7" s="12">
        <v>80962</v>
      </c>
      <c r="ML7" s="12">
        <v>80962</v>
      </c>
      <c r="MM7" s="12">
        <v>80962</v>
      </c>
      <c r="MN7" s="12">
        <v>80962</v>
      </c>
      <c r="MO7" s="12">
        <v>80962</v>
      </c>
      <c r="MP7" s="12">
        <v>80962</v>
      </c>
      <c r="MQ7" s="12">
        <v>80962</v>
      </c>
      <c r="MR7" s="12">
        <v>80962</v>
      </c>
      <c r="MS7" s="12">
        <v>80962</v>
      </c>
      <c r="MT7" s="12">
        <v>80962</v>
      </c>
      <c r="MU7" s="12">
        <v>80962</v>
      </c>
      <c r="MV7" s="12">
        <v>80962</v>
      </c>
      <c r="MW7" s="12">
        <v>80962</v>
      </c>
      <c r="MX7" s="12">
        <v>80962</v>
      </c>
      <c r="MY7" s="12">
        <v>80962</v>
      </c>
      <c r="MZ7" s="12">
        <v>80962</v>
      </c>
      <c r="NA7" s="12">
        <v>80962</v>
      </c>
      <c r="NB7" s="12">
        <v>80962</v>
      </c>
      <c r="NC7" s="12">
        <v>80962</v>
      </c>
      <c r="ND7" s="12">
        <v>80962</v>
      </c>
      <c r="NE7" s="12">
        <v>80962</v>
      </c>
      <c r="NF7" s="12">
        <v>80962</v>
      </c>
      <c r="NG7" s="12">
        <v>80962</v>
      </c>
      <c r="NH7" s="12">
        <v>80962</v>
      </c>
      <c r="NI7" s="12">
        <v>80962</v>
      </c>
      <c r="NJ7" s="12">
        <v>80962</v>
      </c>
      <c r="NK7" s="12">
        <v>80962</v>
      </c>
      <c r="NL7" s="12">
        <v>80962</v>
      </c>
      <c r="NM7" s="12">
        <v>80962</v>
      </c>
      <c r="NN7" s="12">
        <v>80962</v>
      </c>
      <c r="NO7" s="12">
        <v>80962</v>
      </c>
      <c r="NP7" s="12">
        <v>80962</v>
      </c>
      <c r="NQ7" s="12">
        <v>80962</v>
      </c>
      <c r="NR7" s="12">
        <v>80962</v>
      </c>
      <c r="NS7" s="12">
        <v>80962</v>
      </c>
      <c r="NT7" s="12">
        <v>80962</v>
      </c>
      <c r="NU7" s="12">
        <v>80962</v>
      </c>
      <c r="NV7" s="12">
        <v>80962</v>
      </c>
      <c r="NW7" s="12">
        <v>80962</v>
      </c>
      <c r="NX7" s="12">
        <v>80962</v>
      </c>
      <c r="NY7" s="12">
        <v>80962</v>
      </c>
      <c r="OA7" s="29"/>
    </row>
    <row r="8" spans="1:393" x14ac:dyDescent="0.4">
      <c r="A8" s="1">
        <v>3</v>
      </c>
      <c r="B8" s="1" t="s">
        <v>29</v>
      </c>
      <c r="C8" s="9">
        <v>2248</v>
      </c>
      <c r="D8" s="10" t="s">
        <v>192</v>
      </c>
      <c r="E8" s="11" t="s">
        <v>22</v>
      </c>
      <c r="F8" s="30">
        <f>VLOOKUP(E8,股數總表!A:D,4,0)</f>
        <v>1823000</v>
      </c>
      <c r="G8" s="12">
        <v>1823000</v>
      </c>
      <c r="H8" s="12">
        <v>1823000</v>
      </c>
      <c r="I8" s="12">
        <v>1823000</v>
      </c>
      <c r="J8" s="12">
        <v>1823000</v>
      </c>
      <c r="K8" s="12">
        <v>1823000</v>
      </c>
      <c r="L8" s="12">
        <v>1823000</v>
      </c>
      <c r="M8" s="12">
        <v>1823000</v>
      </c>
      <c r="N8" s="12">
        <v>1823000</v>
      </c>
      <c r="O8" s="12">
        <v>1823000</v>
      </c>
      <c r="P8" s="12">
        <v>1823000</v>
      </c>
      <c r="Q8" s="12">
        <v>1823000</v>
      </c>
      <c r="R8" s="12">
        <v>1823000</v>
      </c>
      <c r="S8" s="12">
        <v>1823000</v>
      </c>
      <c r="T8" s="12">
        <v>1823000</v>
      </c>
      <c r="U8" s="12">
        <v>1823000</v>
      </c>
      <c r="V8" s="12">
        <v>1823000</v>
      </c>
      <c r="W8" s="12">
        <v>1823000</v>
      </c>
      <c r="X8" s="12">
        <v>1823000</v>
      </c>
      <c r="Y8" s="12">
        <v>1823000</v>
      </c>
      <c r="Z8" s="12">
        <v>1823000</v>
      </c>
      <c r="AA8" s="12">
        <v>1823000</v>
      </c>
      <c r="AB8" s="12">
        <v>1823000</v>
      </c>
      <c r="AC8" s="12">
        <v>1823000</v>
      </c>
      <c r="AD8" s="12">
        <v>1823000</v>
      </c>
      <c r="AE8" s="12">
        <v>1823000</v>
      </c>
      <c r="AF8" s="12">
        <v>1823000</v>
      </c>
      <c r="AG8" s="12">
        <v>1823000</v>
      </c>
      <c r="AH8" s="12">
        <v>1823000</v>
      </c>
      <c r="AI8" s="12">
        <v>1823000</v>
      </c>
      <c r="AJ8" s="12">
        <v>1823000</v>
      </c>
      <c r="AK8" s="12">
        <v>1823000</v>
      </c>
      <c r="AL8" s="12">
        <v>1823000</v>
      </c>
      <c r="AM8" s="12">
        <v>1823000</v>
      </c>
      <c r="AN8" s="12">
        <v>1823000</v>
      </c>
      <c r="AO8" s="12">
        <v>1823000</v>
      </c>
      <c r="AP8" s="12">
        <v>1823000</v>
      </c>
      <c r="AQ8" s="12">
        <v>1823000</v>
      </c>
      <c r="AR8" s="12">
        <v>1823000</v>
      </c>
      <c r="AS8" s="12">
        <v>1823000</v>
      </c>
      <c r="AT8" s="12">
        <v>1823000</v>
      </c>
      <c r="AU8" s="12">
        <v>1823000</v>
      </c>
      <c r="AV8" s="12">
        <v>1823000</v>
      </c>
      <c r="AW8" s="12">
        <v>1823000</v>
      </c>
      <c r="AX8" s="12">
        <v>1823000</v>
      </c>
      <c r="AY8" s="12">
        <v>1823000</v>
      </c>
      <c r="AZ8" s="12">
        <v>1823000</v>
      </c>
      <c r="BA8" s="12">
        <v>1823000</v>
      </c>
      <c r="BB8" s="12">
        <v>1823000</v>
      </c>
      <c r="BC8" s="12">
        <v>1823000</v>
      </c>
      <c r="BD8" s="12">
        <v>1823000</v>
      </c>
      <c r="BE8" s="12">
        <v>1823000</v>
      </c>
      <c r="BF8" s="12">
        <v>1823000</v>
      </c>
      <c r="BG8" s="12">
        <v>1823000</v>
      </c>
      <c r="BH8" s="12">
        <v>1823000</v>
      </c>
      <c r="BI8" s="12">
        <v>1823000</v>
      </c>
      <c r="BJ8" s="12">
        <v>1823000</v>
      </c>
      <c r="BK8" s="12">
        <v>1823000</v>
      </c>
      <c r="BL8" s="12">
        <v>1823000</v>
      </c>
      <c r="BM8" s="12">
        <v>1823000</v>
      </c>
      <c r="BN8" s="12">
        <v>1823000</v>
      </c>
      <c r="BO8" s="12">
        <v>1823000</v>
      </c>
      <c r="BP8" s="12">
        <v>1823000</v>
      </c>
      <c r="BQ8" s="12">
        <v>1823000</v>
      </c>
      <c r="BR8" s="12">
        <v>1823000</v>
      </c>
      <c r="BS8" s="12">
        <v>1823000</v>
      </c>
      <c r="BT8" s="12">
        <v>1823000</v>
      </c>
      <c r="BU8" s="12">
        <v>1823000</v>
      </c>
      <c r="BV8" s="12">
        <v>1823000</v>
      </c>
      <c r="BW8" s="12">
        <v>1823000</v>
      </c>
      <c r="BX8" s="12">
        <v>1823000</v>
      </c>
      <c r="BY8" s="12">
        <v>1823000</v>
      </c>
      <c r="BZ8" s="12">
        <v>1823000</v>
      </c>
      <c r="CA8" s="12">
        <v>1823000</v>
      </c>
      <c r="CB8" s="12">
        <v>1823000</v>
      </c>
      <c r="CC8" s="12">
        <v>1823000</v>
      </c>
      <c r="CD8" s="12">
        <v>1823000</v>
      </c>
      <c r="CE8" s="12">
        <v>1823000</v>
      </c>
      <c r="CF8" s="12">
        <v>1823000</v>
      </c>
      <c r="CG8" s="12">
        <v>1823000</v>
      </c>
      <c r="CH8" s="12">
        <v>1823000</v>
      </c>
      <c r="CI8" s="12">
        <v>1823000</v>
      </c>
      <c r="CJ8" s="12">
        <v>1823000</v>
      </c>
      <c r="CK8" s="12">
        <v>1823000</v>
      </c>
      <c r="CL8" s="12">
        <v>1823000</v>
      </c>
      <c r="CM8" s="12">
        <v>1823000</v>
      </c>
      <c r="CN8" s="12">
        <v>1823000</v>
      </c>
      <c r="CO8" s="12">
        <v>1823000</v>
      </c>
      <c r="CP8" s="12">
        <v>1823000</v>
      </c>
      <c r="CQ8" s="12">
        <v>1823000</v>
      </c>
      <c r="CR8" s="12">
        <v>1823000</v>
      </c>
      <c r="CS8" s="12">
        <v>1823000</v>
      </c>
      <c r="CT8" s="12">
        <v>1823000</v>
      </c>
      <c r="CU8" s="12">
        <v>1823000</v>
      </c>
      <c r="CV8" s="12">
        <v>1823000</v>
      </c>
      <c r="CW8" s="12">
        <v>1823000</v>
      </c>
      <c r="CX8" s="12">
        <v>1823000</v>
      </c>
      <c r="CY8" s="12">
        <v>1823000</v>
      </c>
      <c r="CZ8" s="12">
        <v>1823000</v>
      </c>
      <c r="DA8" s="12">
        <v>1823000</v>
      </c>
      <c r="DB8" s="12">
        <v>1823000</v>
      </c>
      <c r="DC8" s="12">
        <v>1823000</v>
      </c>
      <c r="DD8" s="12">
        <v>1823000</v>
      </c>
      <c r="DE8" s="12">
        <v>1823000</v>
      </c>
      <c r="DF8" s="12">
        <v>1823000</v>
      </c>
      <c r="DG8" s="12">
        <v>1823000</v>
      </c>
      <c r="DH8" s="12">
        <v>1823000</v>
      </c>
      <c r="DI8" s="12">
        <v>1823000</v>
      </c>
      <c r="DJ8" s="12">
        <v>1823000</v>
      </c>
      <c r="DK8" s="12">
        <v>1823000</v>
      </c>
      <c r="DL8" s="12">
        <v>1823000</v>
      </c>
      <c r="DM8" s="12">
        <v>1823000</v>
      </c>
      <c r="DN8" s="12">
        <v>1823000</v>
      </c>
      <c r="DO8" s="12">
        <v>1823000</v>
      </c>
      <c r="DP8" s="12">
        <v>1823000</v>
      </c>
      <c r="DQ8" s="12">
        <v>1823000</v>
      </c>
      <c r="DR8" s="12">
        <v>1823000</v>
      </c>
      <c r="DS8" s="12">
        <v>1823000</v>
      </c>
      <c r="DT8" s="12">
        <v>1823000</v>
      </c>
      <c r="DU8" s="12">
        <v>1823000</v>
      </c>
      <c r="DV8" s="12">
        <v>1823000</v>
      </c>
      <c r="DW8" s="12">
        <v>1823000</v>
      </c>
      <c r="DX8" s="12">
        <v>1823000</v>
      </c>
      <c r="DY8" s="12">
        <v>1823000</v>
      </c>
      <c r="DZ8" s="12">
        <v>1823000</v>
      </c>
      <c r="EA8" s="12">
        <v>1823000</v>
      </c>
      <c r="EB8" s="12">
        <v>1823000</v>
      </c>
      <c r="EC8" s="12">
        <v>1823000</v>
      </c>
      <c r="ED8" s="12">
        <v>1823000</v>
      </c>
      <c r="EE8" s="12">
        <v>1823000</v>
      </c>
      <c r="EF8" s="12">
        <v>1823000</v>
      </c>
      <c r="EG8" s="12">
        <v>1823000</v>
      </c>
      <c r="EH8" s="12">
        <v>1823000</v>
      </c>
      <c r="EI8" s="12">
        <v>1823000</v>
      </c>
      <c r="EJ8" s="12">
        <v>1823000</v>
      </c>
      <c r="EK8" s="12">
        <v>1823000</v>
      </c>
      <c r="EL8" s="12">
        <v>1823000</v>
      </c>
      <c r="EM8" s="12">
        <v>1823000</v>
      </c>
      <c r="EN8" s="12">
        <v>1823000</v>
      </c>
      <c r="EO8" s="12">
        <v>1823000</v>
      </c>
      <c r="EP8" s="12">
        <v>1823000</v>
      </c>
      <c r="EQ8" s="12">
        <v>1823000</v>
      </c>
      <c r="ER8" s="12">
        <v>1823000</v>
      </c>
      <c r="ES8" s="12">
        <v>1823000</v>
      </c>
      <c r="ET8" s="12">
        <v>1823000</v>
      </c>
      <c r="EU8" s="12">
        <v>1823000</v>
      </c>
      <c r="EV8" s="12">
        <v>1823000</v>
      </c>
      <c r="EW8" s="12">
        <v>1823000</v>
      </c>
      <c r="EX8" s="12">
        <v>1823000</v>
      </c>
      <c r="EY8" s="12">
        <v>1823000</v>
      </c>
      <c r="EZ8" s="12">
        <v>1823000</v>
      </c>
      <c r="FA8" s="12">
        <v>1823000</v>
      </c>
      <c r="FB8" s="12">
        <v>1823000</v>
      </c>
      <c r="FC8" s="12">
        <v>1823000</v>
      </c>
      <c r="FD8" s="12">
        <v>1823000</v>
      </c>
      <c r="FE8" s="12">
        <v>1823000</v>
      </c>
      <c r="FF8" s="12">
        <v>1823000</v>
      </c>
      <c r="FG8" s="12">
        <v>1823000</v>
      </c>
      <c r="FH8" s="12">
        <v>1823000</v>
      </c>
      <c r="FI8" s="12">
        <v>1823000</v>
      </c>
      <c r="FJ8" s="12">
        <v>1823000</v>
      </c>
      <c r="FK8" s="12">
        <v>1823000</v>
      </c>
      <c r="FL8" s="12">
        <v>1823000</v>
      </c>
      <c r="FM8" s="12">
        <v>1823000</v>
      </c>
      <c r="FN8" s="12">
        <v>1823000</v>
      </c>
      <c r="FO8" s="12">
        <v>1823000</v>
      </c>
      <c r="FP8" s="12">
        <v>1823000</v>
      </c>
      <c r="FQ8" s="12">
        <v>1823000</v>
      </c>
      <c r="FR8" s="12">
        <v>1823000</v>
      </c>
      <c r="FS8" s="12">
        <v>1823000</v>
      </c>
      <c r="FT8" s="12">
        <v>1823000</v>
      </c>
      <c r="FU8" s="12">
        <v>1823000</v>
      </c>
      <c r="FV8" s="12">
        <v>1823000</v>
      </c>
      <c r="FW8" s="12">
        <v>1823000</v>
      </c>
      <c r="FX8" s="12">
        <v>1823000</v>
      </c>
      <c r="FY8" s="12">
        <v>1823000</v>
      </c>
      <c r="FZ8" s="12">
        <v>1823000</v>
      </c>
      <c r="GA8" s="12">
        <v>1823000</v>
      </c>
      <c r="GB8" s="12">
        <v>1823000</v>
      </c>
      <c r="GC8" s="12">
        <v>1823000</v>
      </c>
      <c r="GD8" s="12">
        <v>1823000</v>
      </c>
      <c r="GE8" s="12">
        <v>1823000</v>
      </c>
      <c r="GF8" s="12">
        <v>1823000</v>
      </c>
      <c r="GG8" s="12">
        <v>1823000</v>
      </c>
      <c r="GH8" s="12">
        <v>1823000</v>
      </c>
      <c r="GI8" s="12">
        <v>1823000</v>
      </c>
      <c r="GJ8" s="12">
        <v>1823000</v>
      </c>
      <c r="GK8" s="12">
        <v>1823000</v>
      </c>
      <c r="GL8" s="12">
        <v>1823000</v>
      </c>
      <c r="GM8" s="12">
        <v>1823000</v>
      </c>
      <c r="GN8" s="12">
        <v>1823000</v>
      </c>
      <c r="GO8" s="12">
        <v>1823000</v>
      </c>
      <c r="GP8" s="12">
        <v>1823000</v>
      </c>
      <c r="GQ8" s="12">
        <v>1823000</v>
      </c>
      <c r="GR8" s="12">
        <v>1823000</v>
      </c>
      <c r="GS8" s="12">
        <v>1823000</v>
      </c>
      <c r="GT8" s="12">
        <v>1823000</v>
      </c>
      <c r="GU8" s="12">
        <v>1823000</v>
      </c>
      <c r="GV8" s="12">
        <v>1823000</v>
      </c>
      <c r="GW8" s="12">
        <v>1823000</v>
      </c>
      <c r="GX8" s="12">
        <v>1823000</v>
      </c>
      <c r="GY8" s="12">
        <v>1823000</v>
      </c>
      <c r="GZ8" s="12">
        <v>1823000</v>
      </c>
      <c r="HA8" s="12">
        <v>1823000</v>
      </c>
      <c r="HB8" s="12">
        <v>1823000</v>
      </c>
      <c r="HC8" s="12">
        <v>1823000</v>
      </c>
      <c r="HD8" s="12">
        <v>1823000</v>
      </c>
      <c r="HE8" s="12">
        <v>1823000</v>
      </c>
      <c r="HF8" s="12">
        <v>1823000</v>
      </c>
      <c r="HG8" s="12">
        <v>1823000</v>
      </c>
      <c r="HH8" s="12">
        <v>1823000</v>
      </c>
      <c r="HI8" s="12">
        <v>1823000</v>
      </c>
      <c r="HJ8" s="12">
        <v>1823000</v>
      </c>
      <c r="HK8" s="12">
        <v>1823000</v>
      </c>
      <c r="HL8" s="12">
        <v>1823000</v>
      </c>
      <c r="HM8" s="12">
        <v>1823000</v>
      </c>
      <c r="HN8" s="12">
        <v>1823000</v>
      </c>
      <c r="HO8" s="12">
        <v>1823000</v>
      </c>
      <c r="HP8" s="12">
        <v>1823000</v>
      </c>
      <c r="HQ8" s="12">
        <v>1823000</v>
      </c>
      <c r="HR8" s="12">
        <v>1823000</v>
      </c>
      <c r="HS8" s="12">
        <v>1823000</v>
      </c>
      <c r="HT8" s="12">
        <v>1823000</v>
      </c>
      <c r="HU8" s="12">
        <v>1823000</v>
      </c>
      <c r="HV8" s="12">
        <v>1823000</v>
      </c>
      <c r="HW8" s="12">
        <v>1823000</v>
      </c>
      <c r="HX8" s="12">
        <v>1823000</v>
      </c>
      <c r="HY8" s="12">
        <v>1823000</v>
      </c>
      <c r="HZ8" s="12">
        <v>1823000</v>
      </c>
      <c r="IA8" s="12">
        <v>1823000</v>
      </c>
      <c r="IB8" s="12">
        <v>1823000</v>
      </c>
      <c r="IC8" s="12">
        <v>1823000</v>
      </c>
      <c r="ID8" s="12">
        <v>1823000</v>
      </c>
      <c r="IE8" s="12">
        <v>1823000</v>
      </c>
      <c r="IF8" s="12">
        <v>1823000</v>
      </c>
      <c r="IG8" s="12">
        <v>1823000</v>
      </c>
      <c r="IH8" s="12">
        <v>1823000</v>
      </c>
      <c r="II8" s="12">
        <v>1823000</v>
      </c>
      <c r="IJ8" s="12">
        <v>1823000</v>
      </c>
      <c r="IK8" s="12">
        <v>1823000</v>
      </c>
      <c r="IL8" s="12">
        <v>1823000</v>
      </c>
      <c r="IM8" s="12">
        <v>1823000</v>
      </c>
      <c r="IN8" s="12">
        <v>1823000</v>
      </c>
      <c r="IO8" s="12">
        <v>1823000</v>
      </c>
      <c r="IP8" s="12">
        <v>1823000</v>
      </c>
      <c r="IQ8" s="12">
        <v>1823000</v>
      </c>
      <c r="IR8" s="12">
        <v>1823000</v>
      </c>
      <c r="IS8" s="12">
        <v>1823000</v>
      </c>
      <c r="IT8" s="12">
        <v>1823000</v>
      </c>
      <c r="IU8" s="12">
        <v>1823000</v>
      </c>
      <c r="IV8" s="12">
        <v>1823000</v>
      </c>
      <c r="IW8" s="12">
        <v>1823000</v>
      </c>
      <c r="IX8" s="12">
        <v>1823000</v>
      </c>
      <c r="IY8" s="12">
        <v>1823000</v>
      </c>
      <c r="IZ8" s="12">
        <v>1823000</v>
      </c>
      <c r="JA8" s="12">
        <v>1823000</v>
      </c>
      <c r="JB8" s="12">
        <v>1823000</v>
      </c>
      <c r="JC8" s="12">
        <v>1823000</v>
      </c>
      <c r="JD8" s="12">
        <v>1823000</v>
      </c>
      <c r="JE8" s="12">
        <v>1823000</v>
      </c>
      <c r="JF8" s="12">
        <v>1823000</v>
      </c>
      <c r="JG8" s="12">
        <v>1823000</v>
      </c>
      <c r="JH8" s="12">
        <v>1823000</v>
      </c>
      <c r="JI8" s="12">
        <v>1823000</v>
      </c>
      <c r="JJ8" s="12">
        <v>1823000</v>
      </c>
      <c r="JK8" s="12">
        <v>1823000</v>
      </c>
      <c r="JL8" s="12">
        <v>1823000</v>
      </c>
      <c r="JM8" s="12">
        <v>1823000</v>
      </c>
      <c r="JN8" s="12">
        <v>1823000</v>
      </c>
      <c r="JO8" s="12">
        <v>1823000</v>
      </c>
      <c r="JP8" s="12">
        <v>1823000</v>
      </c>
      <c r="JQ8" s="12">
        <v>1823000</v>
      </c>
      <c r="JR8" s="12">
        <v>1823000</v>
      </c>
      <c r="JS8" s="12">
        <v>1823000</v>
      </c>
      <c r="JT8" s="12">
        <v>1823000</v>
      </c>
      <c r="JU8" s="12">
        <v>1823000</v>
      </c>
      <c r="JV8" s="12">
        <v>1823000</v>
      </c>
      <c r="JW8" s="12">
        <v>1823000</v>
      </c>
      <c r="JX8" s="12">
        <v>1823000</v>
      </c>
      <c r="JY8" s="12">
        <v>1823000</v>
      </c>
      <c r="JZ8" s="12">
        <v>1823000</v>
      </c>
      <c r="KA8" s="12">
        <v>1823000</v>
      </c>
      <c r="KB8" s="12">
        <v>1823000</v>
      </c>
      <c r="KC8" s="12">
        <v>1823000</v>
      </c>
      <c r="KD8" s="12">
        <v>1823000</v>
      </c>
      <c r="KE8" s="12">
        <v>1823000</v>
      </c>
      <c r="KF8" s="12">
        <v>1823000</v>
      </c>
      <c r="KG8" s="12">
        <v>1823000</v>
      </c>
      <c r="KH8" s="12">
        <v>1823000</v>
      </c>
      <c r="KI8" s="12">
        <v>1823000</v>
      </c>
      <c r="KJ8" s="12">
        <v>1823000</v>
      </c>
      <c r="KK8" s="12">
        <v>1823000</v>
      </c>
      <c r="KL8" s="12">
        <v>1823000</v>
      </c>
      <c r="KM8" s="12">
        <v>1823000</v>
      </c>
      <c r="KN8" s="12">
        <v>1823000</v>
      </c>
      <c r="KO8" s="12">
        <v>1823000</v>
      </c>
      <c r="KP8" s="12">
        <v>1823000</v>
      </c>
      <c r="KQ8" s="12">
        <v>1823000</v>
      </c>
      <c r="KR8" s="12">
        <v>1823000</v>
      </c>
      <c r="KS8" s="12">
        <v>1823000</v>
      </c>
      <c r="KT8" s="12">
        <v>1823000</v>
      </c>
      <c r="KU8" s="12">
        <v>1823000</v>
      </c>
      <c r="KV8" s="12">
        <v>1823000</v>
      </c>
      <c r="KW8" s="12">
        <v>1823000</v>
      </c>
      <c r="KX8" s="12">
        <v>1823000</v>
      </c>
      <c r="KY8" s="12">
        <v>1823000</v>
      </c>
      <c r="KZ8" s="12">
        <v>1823000</v>
      </c>
      <c r="LA8" s="12">
        <v>1823000</v>
      </c>
      <c r="LB8" s="12">
        <v>1823000</v>
      </c>
      <c r="LC8" s="12">
        <v>1823000</v>
      </c>
      <c r="LD8" s="12">
        <v>1823000</v>
      </c>
      <c r="LE8" s="12">
        <v>1823000</v>
      </c>
      <c r="LF8" s="12">
        <v>1823000</v>
      </c>
      <c r="LG8" s="12">
        <v>1823000</v>
      </c>
      <c r="LH8" s="12">
        <v>1823000</v>
      </c>
      <c r="LI8" s="12">
        <v>1823000</v>
      </c>
      <c r="LJ8" s="12">
        <v>1823000</v>
      </c>
      <c r="LK8" s="12">
        <v>1823000</v>
      </c>
      <c r="LL8" s="12">
        <v>1823000</v>
      </c>
      <c r="LM8" s="12">
        <v>1823000</v>
      </c>
      <c r="LN8" s="12">
        <v>1823000</v>
      </c>
      <c r="LO8" s="12">
        <v>1823000</v>
      </c>
      <c r="LP8" s="12">
        <v>1823000</v>
      </c>
      <c r="LQ8" s="12">
        <v>1823000</v>
      </c>
      <c r="LR8" s="12">
        <v>1823000</v>
      </c>
      <c r="LS8" s="12">
        <v>1823000</v>
      </c>
      <c r="LT8" s="12">
        <v>1823000</v>
      </c>
      <c r="LU8" s="12">
        <v>1823000</v>
      </c>
      <c r="LV8" s="12">
        <v>1823000</v>
      </c>
      <c r="LW8" s="12">
        <v>1823000</v>
      </c>
      <c r="LX8" s="12">
        <v>1823000</v>
      </c>
      <c r="LY8" s="12">
        <v>1823000</v>
      </c>
      <c r="LZ8" s="12">
        <v>1823000</v>
      </c>
      <c r="MA8" s="12">
        <v>1823000</v>
      </c>
      <c r="MB8" s="12">
        <v>1823000</v>
      </c>
      <c r="MC8" s="12">
        <v>1823000</v>
      </c>
      <c r="MD8" s="12">
        <v>1823000</v>
      </c>
      <c r="ME8" s="12">
        <v>1823000</v>
      </c>
      <c r="MF8" s="12">
        <v>1823000</v>
      </c>
      <c r="MG8" s="12">
        <v>1823000</v>
      </c>
      <c r="MH8" s="12">
        <v>1823000</v>
      </c>
      <c r="MI8" s="12">
        <v>1823000</v>
      </c>
      <c r="MJ8" s="12">
        <v>1823000</v>
      </c>
      <c r="MK8" s="12">
        <v>1823000</v>
      </c>
      <c r="ML8" s="12">
        <v>1823000</v>
      </c>
      <c r="MM8" s="12">
        <v>1823000</v>
      </c>
      <c r="MN8" s="12">
        <v>1823000</v>
      </c>
      <c r="MO8" s="12">
        <v>1823000</v>
      </c>
      <c r="MP8" s="12">
        <v>1823000</v>
      </c>
      <c r="MQ8" s="12">
        <v>1823000</v>
      </c>
      <c r="MR8" s="12">
        <v>1823000</v>
      </c>
      <c r="MS8" s="12">
        <v>1823000</v>
      </c>
      <c r="MT8" s="12">
        <v>1823000</v>
      </c>
      <c r="MU8" s="12">
        <v>1663000</v>
      </c>
      <c r="MV8" s="12">
        <v>1663000</v>
      </c>
      <c r="MW8" s="12">
        <v>1663000</v>
      </c>
      <c r="MX8" s="12">
        <v>1663000</v>
      </c>
      <c r="MY8" s="12">
        <v>1663000</v>
      </c>
      <c r="MZ8" s="12">
        <v>1663000</v>
      </c>
      <c r="NA8" s="12">
        <v>1663000</v>
      </c>
      <c r="NB8" s="12">
        <v>1771000</v>
      </c>
      <c r="NC8" s="12">
        <v>1771000</v>
      </c>
      <c r="ND8" s="12">
        <v>1780000</v>
      </c>
      <c r="NE8" s="12">
        <v>1800000</v>
      </c>
      <c r="NF8" s="12">
        <v>1800000</v>
      </c>
      <c r="NG8" s="12">
        <v>1800000</v>
      </c>
      <c r="NH8" s="12">
        <v>1800000</v>
      </c>
      <c r="NI8" s="12">
        <v>1800000</v>
      </c>
      <c r="NJ8" s="12">
        <v>1800000</v>
      </c>
      <c r="NK8" s="12">
        <v>1800000</v>
      </c>
      <c r="NL8" s="12">
        <v>1800000</v>
      </c>
      <c r="NM8" s="12">
        <v>1800000</v>
      </c>
      <c r="NN8" s="12">
        <v>1800000</v>
      </c>
      <c r="NO8" s="12">
        <v>1800000</v>
      </c>
      <c r="NP8" s="12">
        <v>1800000</v>
      </c>
      <c r="NQ8" s="12">
        <v>1800000</v>
      </c>
      <c r="NR8" s="12">
        <v>1800000</v>
      </c>
      <c r="NS8" s="12">
        <v>1800000</v>
      </c>
      <c r="NT8" s="12">
        <v>1800000</v>
      </c>
      <c r="NU8" s="12">
        <v>1800000</v>
      </c>
      <c r="NV8" s="12">
        <v>1800000</v>
      </c>
      <c r="NW8" s="12">
        <v>1800000</v>
      </c>
      <c r="NX8" s="12">
        <v>1800000</v>
      </c>
      <c r="NY8" s="12">
        <v>1800000</v>
      </c>
      <c r="OA8" s="29"/>
    </row>
    <row r="9" spans="1:393" x14ac:dyDescent="0.4">
      <c r="A9" s="1">
        <v>3</v>
      </c>
      <c r="B9" s="1" t="s">
        <v>37</v>
      </c>
      <c r="C9" s="9">
        <v>2761</v>
      </c>
      <c r="D9" s="10" t="s">
        <v>193</v>
      </c>
      <c r="E9" s="11" t="s">
        <v>32</v>
      </c>
      <c r="F9" s="30">
        <f>VLOOKUP(E9,股數總表!A:D,4,0)</f>
        <v>1016279</v>
      </c>
      <c r="G9" s="12">
        <v>1016279</v>
      </c>
      <c r="H9" s="12">
        <v>1016279</v>
      </c>
      <c r="I9" s="12">
        <v>1016279</v>
      </c>
      <c r="J9" s="12">
        <v>1016279</v>
      </c>
      <c r="K9" s="12">
        <v>1016279</v>
      </c>
      <c r="L9" s="12">
        <v>1016279</v>
      </c>
      <c r="M9" s="12">
        <v>1016279</v>
      </c>
      <c r="N9" s="12">
        <v>1016279</v>
      </c>
      <c r="O9" s="12">
        <v>1016279</v>
      </c>
      <c r="P9" s="12">
        <v>1016279</v>
      </c>
      <c r="Q9" s="12">
        <v>1016279</v>
      </c>
      <c r="R9" s="12">
        <v>1016279</v>
      </c>
      <c r="S9" s="12">
        <v>1016279</v>
      </c>
      <c r="T9" s="12">
        <v>1016279</v>
      </c>
      <c r="U9" s="12">
        <v>1016279</v>
      </c>
      <c r="V9" s="12">
        <v>1016279</v>
      </c>
      <c r="W9" s="12">
        <v>1016279</v>
      </c>
      <c r="X9" s="12">
        <v>1016279</v>
      </c>
      <c r="Y9" s="12">
        <v>1016279</v>
      </c>
      <c r="Z9" s="12">
        <v>1016279</v>
      </c>
      <c r="AA9" s="12">
        <v>1016279</v>
      </c>
      <c r="AB9" s="12">
        <v>1016279</v>
      </c>
      <c r="AC9" s="12">
        <v>1016279</v>
      </c>
      <c r="AD9" s="12">
        <v>1016279</v>
      </c>
      <c r="AE9" s="12">
        <v>1016279</v>
      </c>
      <c r="AF9" s="12">
        <v>1016279</v>
      </c>
      <c r="AG9" s="12">
        <v>1016279</v>
      </c>
      <c r="AH9" s="12">
        <v>1016279</v>
      </c>
      <c r="AI9" s="12">
        <v>1016279</v>
      </c>
      <c r="AJ9" s="12">
        <v>1016279</v>
      </c>
      <c r="AK9" s="12">
        <v>1016279</v>
      </c>
      <c r="AL9" s="12">
        <v>1016279</v>
      </c>
      <c r="AM9" s="12">
        <v>1016279</v>
      </c>
      <c r="AN9" s="12">
        <v>1016279</v>
      </c>
      <c r="AO9" s="12">
        <v>1016279</v>
      </c>
      <c r="AP9" s="12">
        <v>1016279</v>
      </c>
      <c r="AQ9" s="12">
        <v>1016279</v>
      </c>
      <c r="AR9" s="12">
        <v>1016279</v>
      </c>
      <c r="AS9" s="12">
        <v>1016279</v>
      </c>
      <c r="AT9" s="12">
        <v>1016279</v>
      </c>
      <c r="AU9" s="12">
        <v>1016279</v>
      </c>
      <c r="AV9" s="12">
        <v>1016279</v>
      </c>
      <c r="AW9" s="12">
        <v>1016279</v>
      </c>
      <c r="AX9" s="12">
        <v>1016279</v>
      </c>
      <c r="AY9" s="12">
        <v>1016279</v>
      </c>
      <c r="AZ9" s="12">
        <v>1016279</v>
      </c>
      <c r="BA9" s="12">
        <v>1016279</v>
      </c>
      <c r="BB9" s="12">
        <v>1016279</v>
      </c>
      <c r="BC9" s="12">
        <v>1016279</v>
      </c>
      <c r="BD9" s="12">
        <v>1016279</v>
      </c>
      <c r="BE9" s="12">
        <v>1016279</v>
      </c>
      <c r="BF9" s="12">
        <v>1016279</v>
      </c>
      <c r="BG9" s="12">
        <v>1016279</v>
      </c>
      <c r="BH9" s="12">
        <v>1016279</v>
      </c>
      <c r="BI9" s="12">
        <v>1016279</v>
      </c>
      <c r="BJ9" s="12">
        <v>1016279</v>
      </c>
      <c r="BK9" s="12">
        <v>1016279</v>
      </c>
      <c r="BL9" s="12">
        <v>1016279</v>
      </c>
      <c r="BM9" s="12">
        <v>1016279</v>
      </c>
      <c r="BN9" s="12">
        <v>1016279</v>
      </c>
      <c r="BO9" s="12">
        <v>1016279</v>
      </c>
      <c r="BP9" s="12">
        <v>1016279</v>
      </c>
      <c r="BQ9" s="12">
        <v>1016279</v>
      </c>
      <c r="BR9" s="12">
        <v>1016279</v>
      </c>
      <c r="BS9" s="12">
        <v>1016279</v>
      </c>
      <c r="BT9" s="12">
        <v>1016279</v>
      </c>
      <c r="BU9" s="12">
        <v>1016279</v>
      </c>
      <c r="BV9" s="12">
        <v>1016279</v>
      </c>
      <c r="BW9" s="12">
        <v>1016279</v>
      </c>
      <c r="BX9" s="12">
        <v>1016279</v>
      </c>
      <c r="BY9" s="12">
        <v>1016279</v>
      </c>
      <c r="BZ9" s="12">
        <v>1016279</v>
      </c>
      <c r="CA9" s="12">
        <v>1016279</v>
      </c>
      <c r="CB9" s="12">
        <v>1016279</v>
      </c>
      <c r="CC9" s="12">
        <v>1016279</v>
      </c>
      <c r="CD9" s="12">
        <v>1016279</v>
      </c>
      <c r="CE9" s="12">
        <v>1016279</v>
      </c>
      <c r="CF9" s="12">
        <v>1016279</v>
      </c>
      <c r="CG9" s="12">
        <v>1016279</v>
      </c>
      <c r="CH9" s="12">
        <v>1016279</v>
      </c>
      <c r="CI9" s="12">
        <v>1016279</v>
      </c>
      <c r="CJ9" s="12">
        <v>1016279</v>
      </c>
      <c r="CK9" s="12">
        <v>1016279</v>
      </c>
      <c r="CL9" s="12">
        <v>1016279</v>
      </c>
      <c r="CM9" s="12">
        <v>1016279</v>
      </c>
      <c r="CN9" s="12">
        <v>1016279</v>
      </c>
      <c r="CO9" s="12">
        <v>1016279</v>
      </c>
      <c r="CP9" s="12">
        <v>1016279</v>
      </c>
      <c r="CQ9" s="12">
        <v>1016279</v>
      </c>
      <c r="CR9" s="12">
        <v>1016279</v>
      </c>
      <c r="CS9" s="12">
        <v>1016279</v>
      </c>
      <c r="CT9" s="12">
        <v>1016279</v>
      </c>
      <c r="CU9" s="12">
        <v>1016279</v>
      </c>
      <c r="CV9" s="12">
        <v>1016279</v>
      </c>
      <c r="CW9" s="12">
        <v>1016279</v>
      </c>
      <c r="CX9" s="12">
        <v>1016279</v>
      </c>
      <c r="CY9" s="12">
        <v>1016279</v>
      </c>
      <c r="CZ9" s="12">
        <v>1016279</v>
      </c>
      <c r="DA9" s="12">
        <v>1016279</v>
      </c>
      <c r="DB9" s="12">
        <v>1016279</v>
      </c>
      <c r="DC9" s="12">
        <v>1016279</v>
      </c>
      <c r="DD9" s="12">
        <v>1016279</v>
      </c>
      <c r="DE9" s="12">
        <v>1016279</v>
      </c>
      <c r="DF9" s="12">
        <v>1016279</v>
      </c>
      <c r="DG9" s="12">
        <v>1016279</v>
      </c>
      <c r="DH9" s="12">
        <v>1016279</v>
      </c>
      <c r="DI9" s="12">
        <v>1016279</v>
      </c>
      <c r="DJ9" s="12">
        <v>1016279</v>
      </c>
      <c r="DK9" s="12">
        <v>1016279</v>
      </c>
      <c r="DL9" s="12">
        <v>1016279</v>
      </c>
      <c r="DM9" s="12">
        <v>1016279</v>
      </c>
      <c r="DN9" s="12">
        <v>1016279</v>
      </c>
      <c r="DO9" s="12">
        <v>1016279</v>
      </c>
      <c r="DP9" s="12">
        <v>1016279</v>
      </c>
      <c r="DQ9" s="12">
        <v>1016279</v>
      </c>
      <c r="DR9" s="12">
        <v>1016279</v>
      </c>
      <c r="DS9" s="12">
        <v>1016279</v>
      </c>
      <c r="DT9" s="12">
        <v>1016279</v>
      </c>
      <c r="DU9" s="12">
        <v>1016279</v>
      </c>
      <c r="DV9" s="12">
        <v>1016279</v>
      </c>
      <c r="DW9" s="12">
        <v>1016279</v>
      </c>
      <c r="DX9" s="12">
        <v>1016279</v>
      </c>
      <c r="DY9" s="12">
        <v>1016279</v>
      </c>
      <c r="DZ9" s="12">
        <v>1016279</v>
      </c>
      <c r="EA9" s="12">
        <v>1016279</v>
      </c>
      <c r="EB9" s="12">
        <v>1016279</v>
      </c>
      <c r="EC9" s="12">
        <v>1016279</v>
      </c>
      <c r="ED9" s="12">
        <v>1016279</v>
      </c>
      <c r="EE9" s="12">
        <v>1016279</v>
      </c>
      <c r="EF9" s="12">
        <v>1016279</v>
      </c>
      <c r="EG9" s="12">
        <v>1016279</v>
      </c>
      <c r="EH9" s="12">
        <v>1016279</v>
      </c>
      <c r="EI9" s="12">
        <v>1016279</v>
      </c>
      <c r="EJ9" s="12">
        <v>1016279</v>
      </c>
      <c r="EK9" s="12">
        <v>1016279</v>
      </c>
      <c r="EL9" s="12">
        <v>1016279</v>
      </c>
      <c r="EM9" s="12">
        <v>1016279</v>
      </c>
      <c r="EN9" s="12">
        <v>1016279</v>
      </c>
      <c r="EO9" s="12">
        <v>1016279</v>
      </c>
      <c r="EP9" s="12">
        <v>1016279</v>
      </c>
      <c r="EQ9" s="12">
        <v>1016279</v>
      </c>
      <c r="ER9" s="12">
        <v>1016279</v>
      </c>
      <c r="ES9" s="12">
        <v>1016279</v>
      </c>
      <c r="ET9" s="12">
        <v>1016279</v>
      </c>
      <c r="EU9" s="12">
        <v>1016279</v>
      </c>
      <c r="EV9" s="12">
        <v>1016279</v>
      </c>
      <c r="EW9" s="12">
        <v>1016279</v>
      </c>
      <c r="EX9" s="12">
        <v>1016279</v>
      </c>
      <c r="EY9" s="12">
        <v>1016279</v>
      </c>
      <c r="EZ9" s="12">
        <v>1016279</v>
      </c>
      <c r="FA9" s="12">
        <v>1016279</v>
      </c>
      <c r="FB9" s="12">
        <v>1016279</v>
      </c>
      <c r="FC9" s="12">
        <v>1016279</v>
      </c>
      <c r="FD9" s="12">
        <v>1016279</v>
      </c>
      <c r="FE9" s="12">
        <v>1016279</v>
      </c>
      <c r="FF9" s="12">
        <v>1016279</v>
      </c>
      <c r="FG9" s="12">
        <v>1016279</v>
      </c>
      <c r="FH9" s="12">
        <v>1016279</v>
      </c>
      <c r="FI9" s="12">
        <v>1016279</v>
      </c>
      <c r="FJ9" s="12">
        <v>1016279</v>
      </c>
      <c r="FK9" s="12">
        <v>1016279</v>
      </c>
      <c r="FL9" s="12">
        <v>1016279</v>
      </c>
      <c r="FM9" s="12">
        <v>1016279</v>
      </c>
      <c r="FN9" s="12">
        <v>1016279</v>
      </c>
      <c r="FO9" s="12">
        <v>1016279</v>
      </c>
      <c r="FP9" s="12">
        <v>1016279</v>
      </c>
      <c r="FQ9" s="12">
        <v>1016279</v>
      </c>
      <c r="FR9" s="12">
        <v>1016279</v>
      </c>
      <c r="FS9" s="12">
        <v>1016279</v>
      </c>
      <c r="FT9" s="12">
        <v>1016279</v>
      </c>
      <c r="FU9" s="12">
        <v>1016279</v>
      </c>
      <c r="FV9" s="12">
        <v>1016279</v>
      </c>
      <c r="FW9" s="12">
        <v>1016279</v>
      </c>
      <c r="FX9" s="12">
        <v>1016279</v>
      </c>
      <c r="FY9" s="12">
        <v>1016279</v>
      </c>
      <c r="FZ9" s="12">
        <v>1016279</v>
      </c>
      <c r="GA9" s="12">
        <v>1016279</v>
      </c>
      <c r="GB9" s="12">
        <v>1016279</v>
      </c>
      <c r="GC9" s="12">
        <v>1016279</v>
      </c>
      <c r="GD9" s="12">
        <v>1016279</v>
      </c>
      <c r="GE9" s="12">
        <v>1016279</v>
      </c>
      <c r="GF9" s="12">
        <v>1016279</v>
      </c>
      <c r="GG9" s="12">
        <v>1016279</v>
      </c>
      <c r="GH9" s="12">
        <v>1016279</v>
      </c>
      <c r="GI9" s="12">
        <v>1016279</v>
      </c>
      <c r="GJ9" s="12">
        <v>1016279</v>
      </c>
      <c r="GK9" s="12">
        <v>1016279</v>
      </c>
      <c r="GL9" s="12">
        <v>1016279</v>
      </c>
      <c r="GM9" s="12">
        <v>1016279</v>
      </c>
      <c r="GN9" s="12">
        <v>1016279</v>
      </c>
      <c r="GO9" s="12">
        <v>1016279</v>
      </c>
      <c r="GP9" s="12">
        <v>1016279</v>
      </c>
      <c r="GQ9" s="12">
        <v>1016279</v>
      </c>
      <c r="GR9" s="12">
        <v>1016279</v>
      </c>
      <c r="GS9" s="12">
        <v>1016279</v>
      </c>
      <c r="GT9" s="12">
        <v>1016279</v>
      </c>
      <c r="GU9" s="12">
        <v>1016279</v>
      </c>
      <c r="GV9" s="12">
        <v>1016279</v>
      </c>
      <c r="GW9" s="12">
        <v>1016279</v>
      </c>
      <c r="GX9" s="12">
        <v>1016279</v>
      </c>
      <c r="GY9" s="12">
        <v>1016279</v>
      </c>
      <c r="GZ9" s="12">
        <v>1016279</v>
      </c>
      <c r="HA9" s="12">
        <v>1016279</v>
      </c>
      <c r="HB9" s="12">
        <v>1016279</v>
      </c>
      <c r="HC9" s="12">
        <v>1016279</v>
      </c>
      <c r="HD9" s="12">
        <v>1016279</v>
      </c>
      <c r="HE9" s="12">
        <v>1016279</v>
      </c>
      <c r="HF9" s="12">
        <v>1016279</v>
      </c>
      <c r="HG9" s="12">
        <v>1016279</v>
      </c>
      <c r="HH9" s="12">
        <v>1016279</v>
      </c>
      <c r="HI9" s="12">
        <v>1016279</v>
      </c>
      <c r="HJ9" s="12">
        <v>1016279</v>
      </c>
      <c r="HK9" s="12">
        <v>1016279</v>
      </c>
      <c r="HL9" s="12">
        <v>1016279</v>
      </c>
      <c r="HM9" s="12">
        <v>1016279</v>
      </c>
      <c r="HN9" s="12">
        <v>1016279</v>
      </c>
      <c r="HO9" s="12">
        <v>1016279</v>
      </c>
      <c r="HP9" s="12">
        <v>1016279</v>
      </c>
      <c r="HQ9" s="12">
        <v>1016279</v>
      </c>
      <c r="HR9" s="12">
        <v>1016279</v>
      </c>
      <c r="HS9" s="12">
        <v>1016279</v>
      </c>
      <c r="HT9" s="12">
        <v>1016279</v>
      </c>
      <c r="HU9" s="12">
        <v>1016279</v>
      </c>
      <c r="HV9" s="12">
        <v>1016279</v>
      </c>
      <c r="HW9" s="12">
        <v>1016279</v>
      </c>
      <c r="HX9" s="12">
        <v>1016279</v>
      </c>
      <c r="HY9" s="12">
        <v>1016279</v>
      </c>
      <c r="HZ9" s="12">
        <v>1016279</v>
      </c>
      <c r="IA9" s="12">
        <v>1016279</v>
      </c>
      <c r="IB9" s="12">
        <v>1016279</v>
      </c>
      <c r="IC9" s="12">
        <v>1016279</v>
      </c>
      <c r="ID9" s="12">
        <v>1016279</v>
      </c>
      <c r="IE9" s="12">
        <v>1016279</v>
      </c>
      <c r="IF9" s="12">
        <v>1016279</v>
      </c>
      <c r="IG9" s="12">
        <v>1016279</v>
      </c>
      <c r="IH9" s="12">
        <v>1016279</v>
      </c>
      <c r="II9" s="12">
        <v>1016279</v>
      </c>
      <c r="IJ9" s="12">
        <v>1016279</v>
      </c>
      <c r="IK9" s="12">
        <v>1016279</v>
      </c>
      <c r="IL9" s="12">
        <v>1016279</v>
      </c>
      <c r="IM9" s="12">
        <v>1016279</v>
      </c>
      <c r="IN9" s="12">
        <v>1016279</v>
      </c>
      <c r="IO9" s="12">
        <v>1016279</v>
      </c>
      <c r="IP9" s="12">
        <v>1016279</v>
      </c>
      <c r="IQ9" s="12">
        <v>1016279</v>
      </c>
      <c r="IR9" s="12">
        <v>1016279</v>
      </c>
      <c r="IS9" s="12">
        <v>1016279</v>
      </c>
      <c r="IT9" s="12">
        <v>1016279</v>
      </c>
      <c r="IU9" s="12">
        <v>1016279</v>
      </c>
      <c r="IV9" s="12">
        <v>1016279</v>
      </c>
      <c r="IW9" s="12">
        <v>1016279</v>
      </c>
      <c r="IX9" s="12">
        <v>1016279</v>
      </c>
      <c r="IY9" s="12">
        <v>1016279</v>
      </c>
      <c r="IZ9" s="12">
        <v>1016279</v>
      </c>
      <c r="JA9" s="12">
        <v>1016279</v>
      </c>
      <c r="JB9" s="12">
        <v>1016279</v>
      </c>
      <c r="JC9" s="12">
        <v>1016279</v>
      </c>
      <c r="JD9" s="12">
        <v>1016279</v>
      </c>
      <c r="JE9" s="12">
        <v>1016279</v>
      </c>
      <c r="JF9" s="12">
        <v>1016279</v>
      </c>
      <c r="JG9" s="12">
        <v>1016279</v>
      </c>
      <c r="JH9" s="12">
        <v>1016279</v>
      </c>
      <c r="JI9" s="12">
        <v>1016279</v>
      </c>
      <c r="JJ9" s="12">
        <v>1016279</v>
      </c>
      <c r="JK9" s="12">
        <v>1016279</v>
      </c>
      <c r="JL9" s="12">
        <v>1016279</v>
      </c>
      <c r="JM9" s="12">
        <v>1016279</v>
      </c>
      <c r="JN9" s="12">
        <v>1016279</v>
      </c>
      <c r="JO9" s="12">
        <v>1014279</v>
      </c>
      <c r="JP9" s="12">
        <v>1014279</v>
      </c>
      <c r="JQ9" s="12">
        <v>1014279</v>
      </c>
      <c r="JR9" s="12">
        <v>1014279</v>
      </c>
      <c r="JS9" s="12">
        <v>1014279</v>
      </c>
      <c r="JT9" s="12">
        <v>1014279</v>
      </c>
      <c r="JU9" s="12">
        <v>1014279</v>
      </c>
      <c r="JV9" s="12">
        <v>1014279</v>
      </c>
      <c r="JW9" s="12">
        <v>1014279</v>
      </c>
      <c r="JX9" s="12">
        <v>1014279</v>
      </c>
      <c r="JY9" s="12">
        <v>1014279</v>
      </c>
      <c r="JZ9" s="12">
        <v>1014279</v>
      </c>
      <c r="KA9" s="12">
        <v>1012279</v>
      </c>
      <c r="KB9" s="12">
        <v>1012279</v>
      </c>
      <c r="KC9" s="12">
        <v>1012279</v>
      </c>
      <c r="KD9" s="12">
        <v>1012279</v>
      </c>
      <c r="KE9" s="12">
        <v>1012279</v>
      </c>
      <c r="KF9" s="12">
        <v>1012279</v>
      </c>
      <c r="KG9" s="12">
        <v>1012279</v>
      </c>
      <c r="KH9" s="12">
        <v>1006279</v>
      </c>
      <c r="KI9" s="12">
        <v>1001279</v>
      </c>
      <c r="KJ9" s="12">
        <v>995279</v>
      </c>
      <c r="KK9" s="12">
        <v>989279</v>
      </c>
      <c r="KL9" s="12">
        <v>989279</v>
      </c>
      <c r="KM9" s="12">
        <v>984279</v>
      </c>
      <c r="KN9" s="12">
        <v>982279</v>
      </c>
      <c r="KO9" s="12">
        <v>976279</v>
      </c>
      <c r="KP9" s="12">
        <v>966279</v>
      </c>
      <c r="KQ9" s="12">
        <v>961279</v>
      </c>
      <c r="KR9" s="12">
        <v>956279</v>
      </c>
      <c r="KS9" s="12">
        <v>950279</v>
      </c>
      <c r="KT9" s="12">
        <v>950279</v>
      </c>
      <c r="KU9" s="12">
        <v>950279</v>
      </c>
      <c r="KV9" s="12">
        <v>950279</v>
      </c>
      <c r="KW9" s="12">
        <v>950279</v>
      </c>
      <c r="KX9" s="12">
        <v>950279</v>
      </c>
      <c r="KY9" s="12">
        <v>950279</v>
      </c>
      <c r="KZ9" s="12">
        <v>950279</v>
      </c>
      <c r="LA9" s="12">
        <v>950279</v>
      </c>
      <c r="LB9" s="12">
        <v>950279</v>
      </c>
      <c r="LC9" s="12">
        <v>950279</v>
      </c>
      <c r="LD9" s="12">
        <v>950279</v>
      </c>
      <c r="LE9" s="12">
        <v>950279</v>
      </c>
      <c r="LF9" s="12">
        <v>950279</v>
      </c>
      <c r="LG9" s="12">
        <v>950279</v>
      </c>
      <c r="LH9" s="12">
        <v>950279</v>
      </c>
      <c r="LI9" s="12">
        <v>947279</v>
      </c>
      <c r="LJ9" s="12">
        <v>947279</v>
      </c>
      <c r="LK9" s="12">
        <v>947279</v>
      </c>
      <c r="LL9" s="12">
        <v>944279</v>
      </c>
      <c r="LM9" s="12">
        <v>944279</v>
      </c>
      <c r="LN9" s="12">
        <v>944279</v>
      </c>
      <c r="LO9" s="12">
        <v>944279</v>
      </c>
      <c r="LP9" s="12">
        <v>942279</v>
      </c>
      <c r="LQ9" s="12">
        <v>940279</v>
      </c>
      <c r="LR9" s="12">
        <v>940279</v>
      </c>
      <c r="LS9" s="12">
        <v>940279</v>
      </c>
      <c r="LT9" s="12">
        <v>937279</v>
      </c>
      <c r="LU9" s="12">
        <v>932279</v>
      </c>
      <c r="LV9" s="12">
        <v>932279</v>
      </c>
      <c r="LW9" s="12">
        <v>932279</v>
      </c>
      <c r="LX9" s="12">
        <v>932279</v>
      </c>
      <c r="LY9" s="12">
        <v>923279</v>
      </c>
      <c r="LZ9" s="12">
        <v>923279</v>
      </c>
      <c r="MA9" s="12">
        <v>923279</v>
      </c>
      <c r="MB9" s="12">
        <v>923279</v>
      </c>
      <c r="MC9" s="12">
        <v>923279</v>
      </c>
      <c r="MD9" s="12">
        <v>923279</v>
      </c>
      <c r="ME9" s="12">
        <v>923279</v>
      </c>
      <c r="MF9" s="12">
        <v>923279</v>
      </c>
      <c r="MG9" s="12">
        <v>923279</v>
      </c>
      <c r="MH9" s="12">
        <v>923279</v>
      </c>
      <c r="MI9" s="12">
        <v>923279</v>
      </c>
      <c r="MJ9" s="12">
        <v>923279</v>
      </c>
      <c r="MK9" s="12">
        <v>923279</v>
      </c>
      <c r="ML9" s="12">
        <v>923279</v>
      </c>
      <c r="MM9" s="12">
        <v>923279</v>
      </c>
      <c r="MN9" s="12">
        <v>923279</v>
      </c>
      <c r="MO9" s="12">
        <v>923279</v>
      </c>
      <c r="MP9" s="12">
        <v>923279</v>
      </c>
      <c r="MQ9" s="12">
        <v>923279</v>
      </c>
      <c r="MR9" s="12">
        <v>923279</v>
      </c>
      <c r="MS9" s="12">
        <v>923279</v>
      </c>
      <c r="MT9" s="12">
        <v>923279</v>
      </c>
      <c r="MU9" s="12">
        <v>923279</v>
      </c>
      <c r="MV9" s="12">
        <v>923279</v>
      </c>
      <c r="MW9" s="12">
        <v>923279</v>
      </c>
      <c r="MX9" s="12">
        <v>923279</v>
      </c>
      <c r="MY9" s="12">
        <v>923279</v>
      </c>
      <c r="MZ9" s="12">
        <v>923279</v>
      </c>
      <c r="NA9" s="12">
        <v>923279</v>
      </c>
      <c r="NB9" s="12">
        <v>923279</v>
      </c>
      <c r="NC9" s="12">
        <v>923279</v>
      </c>
      <c r="ND9" s="12">
        <v>923279</v>
      </c>
      <c r="NE9" s="12">
        <v>923279</v>
      </c>
      <c r="NF9" s="12">
        <v>923279</v>
      </c>
      <c r="NG9" s="12">
        <v>923279</v>
      </c>
      <c r="NH9" s="12">
        <v>923279</v>
      </c>
      <c r="NI9" s="12">
        <v>923279</v>
      </c>
      <c r="NJ9" s="12">
        <v>923279</v>
      </c>
      <c r="NK9" s="12">
        <v>923279</v>
      </c>
      <c r="NL9" s="12">
        <v>923279</v>
      </c>
      <c r="NM9" s="12">
        <v>923279</v>
      </c>
      <c r="NN9" s="12">
        <v>923279</v>
      </c>
      <c r="NO9" s="12">
        <v>923279</v>
      </c>
      <c r="NP9" s="12">
        <v>923279</v>
      </c>
      <c r="NQ9" s="12">
        <v>923279</v>
      </c>
      <c r="NR9" s="12">
        <v>923279</v>
      </c>
      <c r="NS9" s="12">
        <v>923279</v>
      </c>
      <c r="NT9" s="12">
        <v>923279</v>
      </c>
      <c r="NU9" s="12">
        <v>923279</v>
      </c>
      <c r="NV9" s="12">
        <v>923279</v>
      </c>
      <c r="NW9" s="12">
        <v>923279</v>
      </c>
      <c r="NX9" s="12">
        <v>923279</v>
      </c>
      <c r="NY9" s="12">
        <v>923279</v>
      </c>
      <c r="OA9" s="29"/>
    </row>
    <row r="10" spans="1:393" x14ac:dyDescent="0.4">
      <c r="A10" s="1">
        <v>3</v>
      </c>
      <c r="B10" s="1" t="s">
        <v>37</v>
      </c>
      <c r="C10" s="9">
        <v>4570</v>
      </c>
      <c r="D10" s="10" t="s">
        <v>194</v>
      </c>
      <c r="E10" s="11" t="s">
        <v>33</v>
      </c>
      <c r="F10" s="30">
        <f>VLOOKUP(E10,股數總表!A:D,4,0)</f>
        <v>1000000</v>
      </c>
      <c r="G10" s="12">
        <v>1000000</v>
      </c>
      <c r="H10" s="12">
        <v>1000000</v>
      </c>
      <c r="I10" s="12">
        <v>1000000</v>
      </c>
      <c r="J10" s="12">
        <v>1000000</v>
      </c>
      <c r="K10" s="12">
        <v>1000000</v>
      </c>
      <c r="L10" s="12">
        <v>1000000</v>
      </c>
      <c r="M10" s="12">
        <v>1000000</v>
      </c>
      <c r="N10" s="12">
        <v>1000000</v>
      </c>
      <c r="O10" s="12">
        <v>1000000</v>
      </c>
      <c r="P10" s="12">
        <v>1000000</v>
      </c>
      <c r="Q10" s="12">
        <v>1000000</v>
      </c>
      <c r="R10" s="12">
        <v>1000000</v>
      </c>
      <c r="S10" s="12">
        <v>1000000</v>
      </c>
      <c r="T10" s="12">
        <v>1000000</v>
      </c>
      <c r="U10" s="12">
        <v>1000000</v>
      </c>
      <c r="V10" s="12">
        <v>1000000</v>
      </c>
      <c r="W10" s="12">
        <v>1000000</v>
      </c>
      <c r="X10" s="12">
        <v>1000000</v>
      </c>
      <c r="Y10" s="12">
        <v>1000000</v>
      </c>
      <c r="Z10" s="12">
        <v>1000000</v>
      </c>
      <c r="AA10" s="12">
        <v>1000000</v>
      </c>
      <c r="AB10" s="12">
        <v>1000000</v>
      </c>
      <c r="AC10" s="12">
        <v>1000000</v>
      </c>
      <c r="AD10" s="12">
        <v>1000000</v>
      </c>
      <c r="AE10" s="12">
        <v>1000000</v>
      </c>
      <c r="AF10" s="12">
        <v>1000000</v>
      </c>
      <c r="AG10" s="12">
        <v>1000000</v>
      </c>
      <c r="AH10" s="12">
        <v>1000000</v>
      </c>
      <c r="AI10" s="12">
        <v>1000000</v>
      </c>
      <c r="AJ10" s="12">
        <v>1000000</v>
      </c>
      <c r="AK10" s="12">
        <v>1000000</v>
      </c>
      <c r="AL10" s="12">
        <v>1000000</v>
      </c>
      <c r="AM10" s="12">
        <v>1000000</v>
      </c>
      <c r="AN10" s="12">
        <v>1000000</v>
      </c>
      <c r="AO10" s="12">
        <v>1000000</v>
      </c>
      <c r="AP10" s="12">
        <v>1000000</v>
      </c>
      <c r="AQ10" s="12">
        <v>1000000</v>
      </c>
      <c r="AR10" s="12">
        <v>1000000</v>
      </c>
      <c r="AS10" s="12">
        <v>1000000</v>
      </c>
      <c r="AT10" s="12">
        <v>1000000</v>
      </c>
      <c r="AU10" s="12">
        <v>1000000</v>
      </c>
      <c r="AV10" s="12">
        <v>1000000</v>
      </c>
      <c r="AW10" s="12">
        <v>1000000</v>
      </c>
      <c r="AX10" s="12">
        <v>1000000</v>
      </c>
      <c r="AY10" s="12">
        <v>1000000</v>
      </c>
      <c r="AZ10" s="12">
        <v>1000000</v>
      </c>
      <c r="BA10" s="12">
        <v>1000000</v>
      </c>
      <c r="BB10" s="12">
        <v>1000000</v>
      </c>
      <c r="BC10" s="12">
        <v>1000000</v>
      </c>
      <c r="BD10" s="12">
        <v>1000000</v>
      </c>
      <c r="BE10" s="12">
        <v>1000000</v>
      </c>
      <c r="BF10" s="12">
        <v>1000000</v>
      </c>
      <c r="BG10" s="12">
        <v>1000000</v>
      </c>
      <c r="BH10" s="12">
        <v>1000000</v>
      </c>
      <c r="BI10" s="12">
        <v>1000000</v>
      </c>
      <c r="BJ10" s="12">
        <v>1000000</v>
      </c>
      <c r="BK10" s="12">
        <v>1000000</v>
      </c>
      <c r="BL10" s="12">
        <v>1000000</v>
      </c>
      <c r="BM10" s="12">
        <v>1000000</v>
      </c>
      <c r="BN10" s="12">
        <v>1000000</v>
      </c>
      <c r="BO10" s="12">
        <v>1000000</v>
      </c>
      <c r="BP10" s="12">
        <v>1000000</v>
      </c>
      <c r="BQ10" s="12">
        <v>1000000</v>
      </c>
      <c r="BR10" s="12">
        <v>1000000</v>
      </c>
      <c r="BS10" s="12">
        <v>1000000</v>
      </c>
      <c r="BT10" s="12">
        <v>1000000</v>
      </c>
      <c r="BU10" s="12">
        <v>1000000</v>
      </c>
      <c r="BV10" s="12">
        <v>1000000</v>
      </c>
      <c r="BW10" s="12">
        <v>1000000</v>
      </c>
      <c r="BX10" s="12">
        <v>1000000</v>
      </c>
      <c r="BY10" s="12">
        <v>1000000</v>
      </c>
      <c r="BZ10" s="12">
        <v>1000000</v>
      </c>
      <c r="CA10" s="12">
        <v>1000000</v>
      </c>
      <c r="CB10" s="12">
        <v>1000000</v>
      </c>
      <c r="CC10" s="12">
        <v>1000000</v>
      </c>
      <c r="CD10" s="12">
        <v>1000000</v>
      </c>
      <c r="CE10" s="12">
        <v>1000000</v>
      </c>
      <c r="CF10" s="12">
        <v>1000000</v>
      </c>
      <c r="CG10" s="12">
        <v>1000000</v>
      </c>
      <c r="CH10" s="12">
        <v>1000000</v>
      </c>
      <c r="CI10" s="12">
        <v>1000000</v>
      </c>
      <c r="CJ10" s="12">
        <v>1000000</v>
      </c>
      <c r="CK10" s="12">
        <v>1000000</v>
      </c>
      <c r="CL10" s="12">
        <v>1000000</v>
      </c>
      <c r="CM10" s="12">
        <v>1000000</v>
      </c>
      <c r="CN10" s="12">
        <v>1000000</v>
      </c>
      <c r="CO10" s="12">
        <v>1000000</v>
      </c>
      <c r="CP10" s="12">
        <v>1000000</v>
      </c>
      <c r="CQ10" s="12">
        <v>1000000</v>
      </c>
      <c r="CR10" s="12">
        <v>1000000</v>
      </c>
      <c r="CS10" s="12">
        <v>1000000</v>
      </c>
      <c r="CT10" s="12">
        <v>1000000</v>
      </c>
      <c r="CU10" s="12">
        <v>1000000</v>
      </c>
      <c r="CV10" s="12">
        <v>1000000</v>
      </c>
      <c r="CW10" s="12">
        <v>1000000</v>
      </c>
      <c r="CX10" s="12">
        <v>1000000</v>
      </c>
      <c r="CY10" s="12">
        <v>1000000</v>
      </c>
      <c r="CZ10" s="12">
        <v>1000000</v>
      </c>
      <c r="DA10" s="12">
        <v>1000000</v>
      </c>
      <c r="DB10" s="12">
        <v>1000000</v>
      </c>
      <c r="DC10" s="12">
        <v>1000000</v>
      </c>
      <c r="DD10" s="12">
        <v>1000000</v>
      </c>
      <c r="DE10" s="12">
        <v>1000000</v>
      </c>
      <c r="DF10" s="12">
        <v>1000000</v>
      </c>
      <c r="DG10" s="12">
        <v>1000000</v>
      </c>
      <c r="DH10" s="12">
        <v>1000000</v>
      </c>
      <c r="DI10" s="12">
        <v>1000000</v>
      </c>
      <c r="DJ10" s="12">
        <v>1000000</v>
      </c>
      <c r="DK10" s="12">
        <v>1000000</v>
      </c>
      <c r="DL10" s="12">
        <v>1000000</v>
      </c>
      <c r="DM10" s="12">
        <v>1000000</v>
      </c>
      <c r="DN10" s="12">
        <v>1000000</v>
      </c>
      <c r="DO10" s="12">
        <v>1000000</v>
      </c>
      <c r="DP10" s="12">
        <v>1000000</v>
      </c>
      <c r="DQ10" s="12">
        <v>1000000</v>
      </c>
      <c r="DR10" s="12">
        <v>1000000</v>
      </c>
      <c r="DS10" s="12">
        <v>1000000</v>
      </c>
      <c r="DT10" s="12">
        <v>1000000</v>
      </c>
      <c r="DU10" s="12">
        <v>1000000</v>
      </c>
      <c r="DV10" s="12">
        <v>1000000</v>
      </c>
      <c r="DW10" s="12">
        <v>1000000</v>
      </c>
      <c r="DX10" s="12">
        <v>1000000</v>
      </c>
      <c r="DY10" s="12">
        <v>1000000</v>
      </c>
      <c r="DZ10" s="12">
        <v>1000000</v>
      </c>
      <c r="EA10" s="12">
        <v>1000000</v>
      </c>
      <c r="EB10" s="12">
        <v>1000000</v>
      </c>
      <c r="EC10" s="12">
        <v>1000000</v>
      </c>
      <c r="ED10" s="12">
        <v>1000000</v>
      </c>
      <c r="EE10" s="12">
        <v>1000000</v>
      </c>
      <c r="EF10" s="12">
        <v>1000000</v>
      </c>
      <c r="EG10" s="12">
        <v>1000000</v>
      </c>
      <c r="EH10" s="12">
        <v>1000000</v>
      </c>
      <c r="EI10" s="12">
        <v>1000000</v>
      </c>
      <c r="EJ10" s="12">
        <v>1000000</v>
      </c>
      <c r="EK10" s="12">
        <v>1000000</v>
      </c>
      <c r="EL10" s="12">
        <v>1000000</v>
      </c>
      <c r="EM10" s="12">
        <v>1000000</v>
      </c>
      <c r="EN10" s="12">
        <v>1000000</v>
      </c>
      <c r="EO10" s="12">
        <v>1000000</v>
      </c>
      <c r="EP10" s="12">
        <v>1000000</v>
      </c>
      <c r="EQ10" s="12">
        <v>1000000</v>
      </c>
      <c r="ER10" s="12">
        <v>1000000</v>
      </c>
      <c r="ES10" s="12">
        <v>1000000</v>
      </c>
      <c r="ET10" s="12">
        <v>1000000</v>
      </c>
      <c r="EU10" s="12">
        <v>1000000</v>
      </c>
      <c r="EV10" s="12">
        <v>1000000</v>
      </c>
      <c r="EW10" s="12">
        <v>1000000</v>
      </c>
      <c r="EX10" s="12">
        <v>1000000</v>
      </c>
      <c r="EY10" s="12">
        <v>1000000</v>
      </c>
      <c r="EZ10" s="12">
        <v>1000000</v>
      </c>
      <c r="FA10" s="12">
        <v>1000000</v>
      </c>
      <c r="FB10" s="12">
        <v>1000000</v>
      </c>
      <c r="FC10" s="12">
        <v>1000000</v>
      </c>
      <c r="FD10" s="12">
        <v>1000000</v>
      </c>
      <c r="FE10" s="12">
        <v>1000000</v>
      </c>
      <c r="FF10" s="12">
        <v>1000000</v>
      </c>
      <c r="FG10" s="12">
        <v>1000000</v>
      </c>
      <c r="FH10" s="12">
        <v>1000000</v>
      </c>
      <c r="FI10" s="12">
        <v>1000000</v>
      </c>
      <c r="FJ10" s="12">
        <v>1000000</v>
      </c>
      <c r="FK10" s="12">
        <v>1000000</v>
      </c>
      <c r="FL10" s="12">
        <v>1000000</v>
      </c>
      <c r="FM10" s="12">
        <v>1000000</v>
      </c>
      <c r="FN10" s="12">
        <v>1000000</v>
      </c>
      <c r="FO10" s="12">
        <v>1000000</v>
      </c>
      <c r="FP10" s="12">
        <v>1000000</v>
      </c>
      <c r="FQ10" s="12">
        <v>1000000</v>
      </c>
      <c r="FR10" s="12">
        <v>1000000</v>
      </c>
      <c r="FS10" s="12">
        <v>1000000</v>
      </c>
      <c r="FT10" s="12">
        <v>1000000</v>
      </c>
      <c r="FU10" s="12">
        <v>1000000</v>
      </c>
      <c r="FV10" s="12">
        <v>1000000</v>
      </c>
      <c r="FW10" s="12">
        <v>1000000</v>
      </c>
      <c r="FX10" s="12">
        <v>1000000</v>
      </c>
      <c r="FY10" s="12">
        <v>1000000</v>
      </c>
      <c r="FZ10" s="12">
        <v>1000000</v>
      </c>
      <c r="GA10" s="12">
        <v>1000000</v>
      </c>
      <c r="GB10" s="12">
        <v>1000000</v>
      </c>
      <c r="GC10" s="12">
        <v>1000000</v>
      </c>
      <c r="GD10" s="12">
        <v>1000000</v>
      </c>
      <c r="GE10" s="12">
        <v>1000000</v>
      </c>
      <c r="GF10" s="12">
        <v>1000000</v>
      </c>
      <c r="GG10" s="12">
        <v>1000000</v>
      </c>
      <c r="GH10" s="12">
        <v>1000000</v>
      </c>
      <c r="GI10" s="12">
        <v>1000000</v>
      </c>
      <c r="GJ10" s="12">
        <v>1000000</v>
      </c>
      <c r="GK10" s="12">
        <v>1000000</v>
      </c>
      <c r="GL10" s="12">
        <v>1000000</v>
      </c>
      <c r="GM10" s="12">
        <v>1000000</v>
      </c>
      <c r="GN10" s="12">
        <v>1000000</v>
      </c>
      <c r="GO10" s="12">
        <v>1000000</v>
      </c>
      <c r="GP10" s="12">
        <v>1000000</v>
      </c>
      <c r="GQ10" s="12">
        <v>1000000</v>
      </c>
      <c r="GR10" s="12">
        <v>1000000</v>
      </c>
      <c r="GS10" s="12">
        <v>1000000</v>
      </c>
      <c r="GT10" s="12">
        <v>1000000</v>
      </c>
      <c r="GU10" s="12">
        <v>1000000</v>
      </c>
      <c r="GV10" s="12">
        <v>1000000</v>
      </c>
      <c r="GW10" s="12">
        <v>1000000</v>
      </c>
      <c r="GX10" s="12">
        <v>1000000</v>
      </c>
      <c r="GY10" s="12">
        <v>1000000</v>
      </c>
      <c r="GZ10" s="12">
        <v>1000000</v>
      </c>
      <c r="HA10" s="12">
        <v>1000000</v>
      </c>
      <c r="HB10" s="12">
        <v>1000000</v>
      </c>
      <c r="HC10" s="12">
        <v>1000000</v>
      </c>
      <c r="HD10" s="12">
        <v>1000000</v>
      </c>
      <c r="HE10" s="12">
        <v>1000000</v>
      </c>
      <c r="HF10" s="12">
        <v>1000000</v>
      </c>
      <c r="HG10" s="12">
        <v>1000000</v>
      </c>
      <c r="HH10" s="12">
        <v>1000000</v>
      </c>
      <c r="HI10" s="12">
        <v>1000000</v>
      </c>
      <c r="HJ10" s="12">
        <v>1000000</v>
      </c>
      <c r="HK10" s="12">
        <v>1000000</v>
      </c>
      <c r="HL10" s="12">
        <v>1000000</v>
      </c>
      <c r="HM10" s="12">
        <v>1000000</v>
      </c>
      <c r="HN10" s="12">
        <v>1000000</v>
      </c>
      <c r="HO10" s="12">
        <v>1000000</v>
      </c>
      <c r="HP10" s="12">
        <v>1000000</v>
      </c>
      <c r="HQ10" s="12">
        <v>1000000</v>
      </c>
      <c r="HR10" s="12">
        <v>1000000</v>
      </c>
      <c r="HS10" s="12">
        <v>1000000</v>
      </c>
      <c r="HT10" s="12">
        <v>1000000</v>
      </c>
      <c r="HU10" s="12">
        <v>1000000</v>
      </c>
      <c r="HV10" s="12">
        <v>1000000</v>
      </c>
      <c r="HW10" s="12">
        <v>1000000</v>
      </c>
      <c r="HX10" s="12">
        <v>1000000</v>
      </c>
      <c r="HY10" s="12">
        <v>1000000</v>
      </c>
      <c r="HZ10" s="12">
        <v>1000000</v>
      </c>
      <c r="IA10" s="12">
        <v>1000000</v>
      </c>
      <c r="IB10" s="12">
        <v>1000000</v>
      </c>
      <c r="IC10" s="12">
        <v>1000000</v>
      </c>
      <c r="ID10" s="12">
        <v>1000000</v>
      </c>
      <c r="IE10" s="12">
        <v>1000000</v>
      </c>
      <c r="IF10" s="12">
        <v>1000000</v>
      </c>
      <c r="IG10" s="12">
        <v>1000000</v>
      </c>
      <c r="IH10" s="12">
        <v>1000000</v>
      </c>
      <c r="II10" s="12">
        <v>1000000</v>
      </c>
      <c r="IJ10" s="12">
        <v>1000000</v>
      </c>
      <c r="IK10" s="12">
        <v>1000000</v>
      </c>
      <c r="IL10" s="12">
        <v>1000000</v>
      </c>
      <c r="IM10" s="12">
        <v>1000000</v>
      </c>
      <c r="IN10" s="12">
        <v>1000000</v>
      </c>
      <c r="IO10" s="12">
        <v>1000000</v>
      </c>
      <c r="IP10" s="12">
        <v>1000000</v>
      </c>
      <c r="IQ10" s="12">
        <v>1000000</v>
      </c>
      <c r="IR10" s="12">
        <v>1000000</v>
      </c>
      <c r="IS10" s="12">
        <v>1000000</v>
      </c>
      <c r="IT10" s="12">
        <v>1000000</v>
      </c>
      <c r="IU10" s="12">
        <v>1000000</v>
      </c>
      <c r="IV10" s="12">
        <v>1000000</v>
      </c>
      <c r="IW10" s="12">
        <v>1000000</v>
      </c>
      <c r="IX10" s="12">
        <v>1000000</v>
      </c>
      <c r="IY10" s="12">
        <v>1000000</v>
      </c>
      <c r="IZ10" s="12">
        <v>1000000</v>
      </c>
      <c r="JA10" s="12">
        <v>1000000</v>
      </c>
      <c r="JB10" s="12">
        <v>1000000</v>
      </c>
      <c r="JC10" s="12">
        <v>1000000</v>
      </c>
      <c r="JD10" s="12">
        <v>1000000</v>
      </c>
      <c r="JE10" s="12">
        <v>1000000</v>
      </c>
      <c r="JF10" s="12">
        <v>1000000</v>
      </c>
      <c r="JG10" s="12">
        <v>1000000</v>
      </c>
      <c r="JH10" s="12">
        <v>1000000</v>
      </c>
      <c r="JI10" s="12">
        <v>1000000</v>
      </c>
      <c r="JJ10" s="12">
        <v>1000000</v>
      </c>
      <c r="JK10" s="12">
        <v>1000000</v>
      </c>
      <c r="JL10" s="12">
        <v>1000000</v>
      </c>
      <c r="JM10" s="12">
        <v>1000000</v>
      </c>
      <c r="JN10" s="12">
        <v>1000000</v>
      </c>
      <c r="JO10" s="12">
        <v>1000000</v>
      </c>
      <c r="JP10" s="12">
        <v>1000000</v>
      </c>
      <c r="JQ10" s="12">
        <v>1000000</v>
      </c>
      <c r="JR10" s="12">
        <v>1000000</v>
      </c>
      <c r="JS10" s="12">
        <v>1000000</v>
      </c>
      <c r="JT10" s="12">
        <v>1000000</v>
      </c>
      <c r="JU10" s="12">
        <v>1000000</v>
      </c>
      <c r="JV10" s="12">
        <v>1000000</v>
      </c>
      <c r="JW10" s="12">
        <v>1000000</v>
      </c>
      <c r="JX10" s="12">
        <v>1000000</v>
      </c>
      <c r="JY10" s="12">
        <v>1000000</v>
      </c>
      <c r="JZ10" s="12">
        <v>1000000</v>
      </c>
      <c r="KA10" s="12">
        <v>1000000</v>
      </c>
      <c r="KB10" s="12">
        <v>1000000</v>
      </c>
      <c r="KC10" s="12">
        <v>1000000</v>
      </c>
      <c r="KD10" s="12">
        <v>1000000</v>
      </c>
      <c r="KE10" s="12">
        <v>1000000</v>
      </c>
      <c r="KF10" s="12">
        <v>1000000</v>
      </c>
      <c r="KG10" s="12">
        <v>1000000</v>
      </c>
      <c r="KH10" s="12">
        <v>1000000</v>
      </c>
      <c r="KI10" s="12">
        <v>1000000</v>
      </c>
      <c r="KJ10" s="12">
        <v>1000000</v>
      </c>
      <c r="KK10" s="12">
        <v>1000000</v>
      </c>
      <c r="KL10" s="12">
        <v>1000000</v>
      </c>
      <c r="KM10" s="12">
        <v>1000000</v>
      </c>
      <c r="KN10" s="12">
        <v>1000000</v>
      </c>
      <c r="KO10" s="12">
        <v>1000000</v>
      </c>
      <c r="KP10" s="12">
        <v>1000000</v>
      </c>
      <c r="KQ10" s="12">
        <v>1000000</v>
      </c>
      <c r="KR10" s="12">
        <v>1000000</v>
      </c>
      <c r="KS10" s="12">
        <v>1000000</v>
      </c>
      <c r="KT10" s="12">
        <v>1000000</v>
      </c>
      <c r="KU10" s="12">
        <v>1000000</v>
      </c>
      <c r="KV10" s="12">
        <v>1000000</v>
      </c>
      <c r="KW10" s="12">
        <v>1000000</v>
      </c>
      <c r="KX10" s="12">
        <v>1000000</v>
      </c>
      <c r="KY10" s="12">
        <v>1000000</v>
      </c>
      <c r="KZ10" s="12">
        <v>1000000</v>
      </c>
      <c r="LA10" s="12">
        <v>1000000</v>
      </c>
      <c r="LB10" s="12">
        <v>1000000</v>
      </c>
      <c r="LC10" s="12">
        <v>1000000</v>
      </c>
      <c r="LD10" s="12">
        <v>1000000</v>
      </c>
      <c r="LE10" s="12">
        <v>1000000</v>
      </c>
      <c r="LF10" s="12">
        <v>1000000</v>
      </c>
      <c r="LG10" s="12">
        <v>1000000</v>
      </c>
      <c r="LH10" s="12">
        <v>1000000</v>
      </c>
      <c r="LI10" s="12">
        <v>1000000</v>
      </c>
      <c r="LJ10" s="12">
        <v>1000000</v>
      </c>
      <c r="LK10" s="12">
        <v>1000000</v>
      </c>
      <c r="LL10" s="12">
        <v>1000000</v>
      </c>
      <c r="LM10" s="12">
        <v>1000000</v>
      </c>
      <c r="LN10" s="12">
        <v>1000000</v>
      </c>
      <c r="LO10" s="12">
        <v>1000000</v>
      </c>
      <c r="LP10" s="12">
        <v>1000000</v>
      </c>
      <c r="LQ10" s="12">
        <v>1000000</v>
      </c>
      <c r="LR10" s="12">
        <v>1000000</v>
      </c>
      <c r="LS10" s="12">
        <v>1000000</v>
      </c>
      <c r="LT10" s="12">
        <v>1000000</v>
      </c>
      <c r="LU10" s="12">
        <v>1000000</v>
      </c>
      <c r="LV10" s="12">
        <v>1000000</v>
      </c>
      <c r="LW10" s="12">
        <v>1000000</v>
      </c>
      <c r="LX10" s="12">
        <v>1000000</v>
      </c>
      <c r="LY10" s="12">
        <v>1000000</v>
      </c>
      <c r="LZ10" s="12">
        <v>1000000</v>
      </c>
      <c r="MA10" s="12">
        <v>1000000</v>
      </c>
      <c r="MB10" s="12">
        <v>1000000</v>
      </c>
      <c r="MC10" s="12">
        <v>1000000</v>
      </c>
      <c r="MD10" s="12">
        <v>1000000</v>
      </c>
      <c r="ME10" s="12">
        <v>1000000</v>
      </c>
      <c r="MF10" s="12">
        <v>1000000</v>
      </c>
      <c r="MG10" s="12">
        <v>1000000</v>
      </c>
      <c r="MH10" s="12">
        <v>1000000</v>
      </c>
      <c r="MI10" s="12">
        <v>1000000</v>
      </c>
      <c r="MJ10" s="12">
        <v>1000000</v>
      </c>
      <c r="MK10" s="12">
        <v>1000000</v>
      </c>
      <c r="ML10" s="12">
        <v>1000000</v>
      </c>
      <c r="MM10" s="12">
        <v>1000000</v>
      </c>
      <c r="MN10" s="12">
        <v>1000000</v>
      </c>
      <c r="MO10" s="12">
        <v>1000000</v>
      </c>
      <c r="MP10" s="12">
        <v>1000000</v>
      </c>
      <c r="MQ10" s="12">
        <v>1000000</v>
      </c>
      <c r="MR10" s="12">
        <v>1000000</v>
      </c>
      <c r="MS10" s="12">
        <v>1000000</v>
      </c>
      <c r="MT10" s="12">
        <v>1000000</v>
      </c>
      <c r="MU10" s="12">
        <v>1000000</v>
      </c>
      <c r="MV10" s="12">
        <v>1000000</v>
      </c>
      <c r="MW10" s="12">
        <v>1000000</v>
      </c>
      <c r="MX10" s="12">
        <v>1000000</v>
      </c>
      <c r="MY10" s="12">
        <v>1000000</v>
      </c>
      <c r="MZ10" s="12">
        <v>1000000</v>
      </c>
      <c r="NA10" s="12">
        <v>1000000</v>
      </c>
      <c r="NB10" s="12">
        <v>1000000</v>
      </c>
      <c r="NC10" s="12">
        <v>1000000</v>
      </c>
      <c r="ND10" s="12">
        <v>1000000</v>
      </c>
      <c r="NE10" s="12">
        <v>1000000</v>
      </c>
      <c r="NF10" s="12">
        <v>1000000</v>
      </c>
      <c r="NG10" s="12">
        <v>1000000</v>
      </c>
      <c r="NH10" s="12">
        <v>1000000</v>
      </c>
      <c r="NI10" s="12">
        <v>1000000</v>
      </c>
      <c r="NJ10" s="12">
        <v>1000000</v>
      </c>
      <c r="NK10" s="12">
        <v>1000000</v>
      </c>
      <c r="NL10" s="12">
        <v>1000000</v>
      </c>
      <c r="NM10" s="12">
        <v>1000000</v>
      </c>
      <c r="NN10" s="12">
        <v>1000000</v>
      </c>
      <c r="NO10" s="12">
        <v>1000000</v>
      </c>
      <c r="NP10" s="12">
        <v>1000000</v>
      </c>
      <c r="NQ10" s="12">
        <v>1000000</v>
      </c>
      <c r="NR10" s="12">
        <v>1000000</v>
      </c>
      <c r="NS10" s="12">
        <v>1000000</v>
      </c>
      <c r="NT10" s="12">
        <v>1000000</v>
      </c>
      <c r="NU10" s="12">
        <v>1000000</v>
      </c>
      <c r="NV10" s="12">
        <v>1000000</v>
      </c>
      <c r="NW10" s="12">
        <v>1000000</v>
      </c>
      <c r="NX10" s="12">
        <v>1000000</v>
      </c>
      <c r="NY10" s="12">
        <v>1000000</v>
      </c>
      <c r="OA10" s="29"/>
    </row>
    <row r="11" spans="1:393" x14ac:dyDescent="0.4">
      <c r="A11" s="1">
        <v>3</v>
      </c>
      <c r="B11" s="1" t="s">
        <v>37</v>
      </c>
      <c r="C11" s="9">
        <v>6738</v>
      </c>
      <c r="D11" s="10" t="s">
        <v>195</v>
      </c>
      <c r="E11" s="11" t="s">
        <v>34</v>
      </c>
      <c r="F11" s="30">
        <f>VLOOKUP(E11,股數總表!A:D,4,0)</f>
        <v>596301</v>
      </c>
      <c r="G11" s="12">
        <v>596301</v>
      </c>
      <c r="H11" s="12">
        <v>596301</v>
      </c>
      <c r="I11" s="12">
        <v>596301</v>
      </c>
      <c r="J11" s="12">
        <v>596301</v>
      </c>
      <c r="K11" s="12">
        <v>596301</v>
      </c>
      <c r="L11" s="12">
        <v>602301</v>
      </c>
      <c r="M11" s="12">
        <v>602301</v>
      </c>
      <c r="N11" s="12">
        <v>605301</v>
      </c>
      <c r="O11" s="12">
        <v>608301</v>
      </c>
      <c r="P11" s="12">
        <v>611301</v>
      </c>
      <c r="Q11" s="12">
        <v>614301</v>
      </c>
      <c r="R11" s="12">
        <v>617301</v>
      </c>
      <c r="S11" s="12">
        <v>620301</v>
      </c>
      <c r="T11" s="12">
        <v>623301</v>
      </c>
      <c r="U11" s="12">
        <v>626301</v>
      </c>
      <c r="V11" s="12">
        <v>629301</v>
      </c>
      <c r="W11" s="12">
        <v>632301</v>
      </c>
      <c r="X11" s="12">
        <v>635301</v>
      </c>
      <c r="Y11" s="12">
        <v>638301</v>
      </c>
      <c r="Z11" s="12">
        <v>641301</v>
      </c>
      <c r="AA11" s="12">
        <v>644301</v>
      </c>
      <c r="AB11" s="12">
        <v>647301</v>
      </c>
      <c r="AC11" s="12">
        <v>650301</v>
      </c>
      <c r="AD11" s="12">
        <v>655301</v>
      </c>
      <c r="AE11" s="12">
        <v>655301</v>
      </c>
      <c r="AF11" s="12">
        <v>660301</v>
      </c>
      <c r="AG11" s="12">
        <v>660301</v>
      </c>
      <c r="AH11" s="12">
        <v>660301</v>
      </c>
      <c r="AI11" s="12">
        <v>660301</v>
      </c>
      <c r="AJ11" s="12">
        <v>660301</v>
      </c>
      <c r="AK11" s="12">
        <v>665301</v>
      </c>
      <c r="AL11" s="12">
        <v>670301</v>
      </c>
      <c r="AM11" s="12">
        <v>670301</v>
      </c>
      <c r="AN11" s="12">
        <v>670301</v>
      </c>
      <c r="AO11" s="12">
        <v>670301</v>
      </c>
      <c r="AP11" s="12">
        <v>670301</v>
      </c>
      <c r="AQ11" s="12">
        <v>670301</v>
      </c>
      <c r="AR11" s="12">
        <v>670301</v>
      </c>
      <c r="AS11" s="12">
        <v>670301</v>
      </c>
      <c r="AT11" s="12">
        <v>670301</v>
      </c>
      <c r="AU11" s="12">
        <v>670301</v>
      </c>
      <c r="AV11" s="12">
        <v>670301</v>
      </c>
      <c r="AW11" s="12">
        <v>670301</v>
      </c>
      <c r="AX11" s="12">
        <v>670301</v>
      </c>
      <c r="AY11" s="12">
        <v>670301</v>
      </c>
      <c r="AZ11" s="12">
        <v>670301</v>
      </c>
      <c r="BA11" s="12">
        <v>670301</v>
      </c>
      <c r="BB11" s="12">
        <v>670301</v>
      </c>
      <c r="BC11" s="12">
        <v>670301</v>
      </c>
      <c r="BD11" s="12">
        <v>670301</v>
      </c>
      <c r="BE11" s="12">
        <v>670301</v>
      </c>
      <c r="BF11" s="12">
        <v>670301</v>
      </c>
      <c r="BG11" s="12">
        <v>670301</v>
      </c>
      <c r="BH11" s="12">
        <v>670301</v>
      </c>
      <c r="BI11" s="12">
        <v>670301</v>
      </c>
      <c r="BJ11" s="12">
        <v>670301</v>
      </c>
      <c r="BK11" s="12">
        <v>670301</v>
      </c>
      <c r="BL11" s="12">
        <v>670301</v>
      </c>
      <c r="BM11" s="12">
        <v>670301</v>
      </c>
      <c r="BN11" s="12">
        <v>670301</v>
      </c>
      <c r="BO11" s="12">
        <v>670301</v>
      </c>
      <c r="BP11" s="12">
        <v>670301</v>
      </c>
      <c r="BQ11" s="12">
        <v>670301</v>
      </c>
      <c r="BR11" s="12">
        <v>670301</v>
      </c>
      <c r="BS11" s="12">
        <v>670301</v>
      </c>
      <c r="BT11" s="12">
        <v>670301</v>
      </c>
      <c r="BU11" s="12">
        <v>670301</v>
      </c>
      <c r="BV11" s="12">
        <v>670301</v>
      </c>
      <c r="BW11" s="12">
        <v>670301</v>
      </c>
      <c r="BX11" s="12">
        <v>670301</v>
      </c>
      <c r="BY11" s="12">
        <v>670301</v>
      </c>
      <c r="BZ11" s="12">
        <v>670301</v>
      </c>
      <c r="CA11" s="12">
        <v>670301</v>
      </c>
      <c r="CB11" s="12">
        <v>673301</v>
      </c>
      <c r="CC11" s="12">
        <v>673301</v>
      </c>
      <c r="CD11" s="12">
        <v>673301</v>
      </c>
      <c r="CE11" s="12">
        <v>673301</v>
      </c>
      <c r="CF11" s="12">
        <v>673301</v>
      </c>
      <c r="CG11" s="12">
        <v>673301</v>
      </c>
      <c r="CH11" s="12">
        <v>673301</v>
      </c>
      <c r="CI11" s="12">
        <v>673301</v>
      </c>
      <c r="CJ11" s="12">
        <v>673301</v>
      </c>
      <c r="CK11" s="12">
        <v>676301</v>
      </c>
      <c r="CL11" s="12">
        <v>676301</v>
      </c>
      <c r="CM11" s="12">
        <v>676301</v>
      </c>
      <c r="CN11" s="12">
        <v>679301</v>
      </c>
      <c r="CO11" s="12">
        <v>679301</v>
      </c>
      <c r="CP11" s="12">
        <v>679301</v>
      </c>
      <c r="CQ11" s="12">
        <v>679301</v>
      </c>
      <c r="CR11" s="12">
        <v>682301</v>
      </c>
      <c r="CS11" s="12">
        <v>685301</v>
      </c>
      <c r="CT11" s="12">
        <v>688301</v>
      </c>
      <c r="CU11" s="12">
        <v>690301</v>
      </c>
      <c r="CV11" s="12">
        <v>690301</v>
      </c>
      <c r="CW11" s="12">
        <v>693301</v>
      </c>
      <c r="CX11" s="12">
        <v>696301</v>
      </c>
      <c r="CY11" s="12">
        <v>699301</v>
      </c>
      <c r="CZ11" s="12">
        <v>699301</v>
      </c>
      <c r="DA11" s="12">
        <v>702301</v>
      </c>
      <c r="DB11" s="12">
        <v>705301</v>
      </c>
      <c r="DC11" s="12">
        <v>707301</v>
      </c>
      <c r="DD11" s="12">
        <v>710301</v>
      </c>
      <c r="DE11" s="12">
        <v>710301</v>
      </c>
      <c r="DF11" s="12">
        <v>713301</v>
      </c>
      <c r="DG11" s="12">
        <v>716301</v>
      </c>
      <c r="DH11" s="12">
        <v>719301</v>
      </c>
      <c r="DI11" s="12">
        <v>722301</v>
      </c>
      <c r="DJ11" s="12">
        <v>725301</v>
      </c>
      <c r="DK11" s="12">
        <v>728301</v>
      </c>
      <c r="DL11" s="12">
        <v>731301</v>
      </c>
      <c r="DM11" s="12">
        <v>734301</v>
      </c>
      <c r="DN11" s="12">
        <v>741301</v>
      </c>
      <c r="DO11" s="12">
        <v>746301</v>
      </c>
      <c r="DP11" s="12">
        <v>746301</v>
      </c>
      <c r="DQ11" s="12">
        <v>746301</v>
      </c>
      <c r="DR11" s="12">
        <v>746301</v>
      </c>
      <c r="DS11" s="12">
        <v>746301</v>
      </c>
      <c r="DT11" s="12">
        <v>746301</v>
      </c>
      <c r="DU11" s="12">
        <v>746301</v>
      </c>
      <c r="DV11" s="12">
        <v>746301</v>
      </c>
      <c r="DW11" s="12">
        <v>746301</v>
      </c>
      <c r="DX11" s="12">
        <v>746301</v>
      </c>
      <c r="DY11" s="12">
        <v>746301</v>
      </c>
      <c r="DZ11" s="12">
        <v>746301</v>
      </c>
      <c r="EA11" s="12">
        <v>746301</v>
      </c>
      <c r="EB11" s="12">
        <v>746301</v>
      </c>
      <c r="EC11" s="12">
        <v>746301</v>
      </c>
      <c r="ED11" s="12">
        <v>746301</v>
      </c>
      <c r="EE11" s="12">
        <v>746301</v>
      </c>
      <c r="EF11" s="12">
        <v>746301</v>
      </c>
      <c r="EG11" s="12">
        <v>746301</v>
      </c>
      <c r="EH11" s="12">
        <v>746301</v>
      </c>
      <c r="EI11" s="12">
        <v>746301</v>
      </c>
      <c r="EJ11" s="12">
        <v>746301</v>
      </c>
      <c r="EK11" s="12">
        <v>746301</v>
      </c>
      <c r="EL11" s="12">
        <v>746301</v>
      </c>
      <c r="EM11" s="12">
        <v>746301</v>
      </c>
      <c r="EN11" s="12">
        <v>746301</v>
      </c>
      <c r="EO11" s="12">
        <v>746301</v>
      </c>
      <c r="EP11" s="12">
        <v>746301</v>
      </c>
      <c r="EQ11" s="12">
        <v>746301</v>
      </c>
      <c r="ER11" s="12">
        <v>746301</v>
      </c>
      <c r="ES11" s="12">
        <v>746301</v>
      </c>
      <c r="ET11" s="12">
        <v>746301</v>
      </c>
      <c r="EU11" s="12">
        <v>746301</v>
      </c>
      <c r="EV11" s="12">
        <v>746301</v>
      </c>
      <c r="EW11" s="12">
        <v>746301</v>
      </c>
      <c r="EX11" s="12">
        <v>746301</v>
      </c>
      <c r="EY11" s="12">
        <v>746301</v>
      </c>
      <c r="EZ11" s="12">
        <v>746301</v>
      </c>
      <c r="FA11" s="12">
        <v>746301</v>
      </c>
      <c r="FB11" s="12">
        <v>746301</v>
      </c>
      <c r="FC11" s="12">
        <v>746301</v>
      </c>
      <c r="FD11" s="12">
        <v>746301</v>
      </c>
      <c r="FE11" s="12">
        <v>746301</v>
      </c>
      <c r="FF11" s="12">
        <v>746301</v>
      </c>
      <c r="FG11" s="12">
        <v>746301</v>
      </c>
      <c r="FH11" s="12">
        <v>746301</v>
      </c>
      <c r="FI11" s="12">
        <v>746301</v>
      </c>
      <c r="FJ11" s="12">
        <v>746301</v>
      </c>
      <c r="FK11" s="12">
        <v>746301</v>
      </c>
      <c r="FL11" s="12">
        <v>746301</v>
      </c>
      <c r="FM11" s="12">
        <v>746301</v>
      </c>
      <c r="FN11" s="12">
        <v>746301</v>
      </c>
      <c r="FO11" s="12">
        <v>746301</v>
      </c>
      <c r="FP11" s="12">
        <v>746301</v>
      </c>
      <c r="FQ11" s="12">
        <v>746301</v>
      </c>
      <c r="FR11" s="12">
        <v>746301</v>
      </c>
      <c r="FS11" s="12">
        <v>746301</v>
      </c>
      <c r="FT11" s="12">
        <v>746301</v>
      </c>
      <c r="FU11" s="12">
        <v>746301</v>
      </c>
      <c r="FV11" s="12">
        <v>746301</v>
      </c>
      <c r="FW11" s="12">
        <v>746301</v>
      </c>
      <c r="FX11" s="12">
        <v>746301</v>
      </c>
      <c r="FY11" s="12">
        <v>746301</v>
      </c>
      <c r="FZ11" s="12">
        <v>746301</v>
      </c>
      <c r="GA11" s="12">
        <v>746301</v>
      </c>
      <c r="GB11" s="12">
        <v>746301</v>
      </c>
      <c r="GC11" s="12">
        <v>746301</v>
      </c>
      <c r="GD11" s="12">
        <v>746301</v>
      </c>
      <c r="GE11" s="12">
        <v>746301</v>
      </c>
      <c r="GF11" s="12">
        <v>746301</v>
      </c>
      <c r="GG11" s="12">
        <v>596301</v>
      </c>
      <c r="GH11" s="12">
        <v>596301</v>
      </c>
      <c r="GI11" s="12">
        <v>596301</v>
      </c>
      <c r="GJ11" s="12">
        <v>596301</v>
      </c>
      <c r="GK11" s="12">
        <v>596301</v>
      </c>
      <c r="GL11" s="12">
        <v>596301</v>
      </c>
      <c r="GM11" s="12">
        <v>596301</v>
      </c>
      <c r="GN11" s="12">
        <v>596301</v>
      </c>
      <c r="GO11" s="12">
        <v>596301</v>
      </c>
      <c r="GP11" s="12">
        <v>596301</v>
      </c>
      <c r="GQ11" s="12">
        <v>596301</v>
      </c>
      <c r="GR11" s="12">
        <v>596301</v>
      </c>
      <c r="GS11" s="12">
        <v>596301</v>
      </c>
      <c r="GT11" s="12">
        <v>596301</v>
      </c>
      <c r="GU11" s="12">
        <v>596301</v>
      </c>
      <c r="GV11" s="12">
        <v>596301</v>
      </c>
      <c r="GW11" s="12">
        <v>596301</v>
      </c>
      <c r="GX11" s="12">
        <v>596301</v>
      </c>
      <c r="GY11" s="12">
        <v>596301</v>
      </c>
      <c r="GZ11" s="12">
        <v>596301</v>
      </c>
      <c r="HA11" s="12">
        <v>596301</v>
      </c>
      <c r="HB11" s="12">
        <v>596301</v>
      </c>
      <c r="HC11" s="12">
        <v>596301</v>
      </c>
      <c r="HD11" s="12">
        <v>596301</v>
      </c>
      <c r="HE11" s="12">
        <v>596301</v>
      </c>
      <c r="HF11" s="12">
        <v>596301</v>
      </c>
      <c r="HG11" s="12">
        <v>596301</v>
      </c>
      <c r="HH11" s="12">
        <v>596301</v>
      </c>
      <c r="HI11" s="12">
        <v>596301</v>
      </c>
      <c r="HJ11" s="12">
        <v>596301</v>
      </c>
      <c r="HK11" s="12">
        <v>596301</v>
      </c>
      <c r="HL11" s="12">
        <v>596301</v>
      </c>
      <c r="HM11" s="12">
        <v>596301</v>
      </c>
      <c r="HN11" s="12">
        <v>596301</v>
      </c>
      <c r="HO11" s="12">
        <v>596301</v>
      </c>
      <c r="HP11" s="12">
        <v>596301</v>
      </c>
      <c r="HQ11" s="12">
        <v>596301</v>
      </c>
      <c r="HR11" s="12">
        <v>596301</v>
      </c>
      <c r="HS11" s="12">
        <v>596301</v>
      </c>
      <c r="HT11" s="12">
        <v>596301</v>
      </c>
      <c r="HU11" s="12">
        <v>596301</v>
      </c>
      <c r="HV11" s="12">
        <v>596301</v>
      </c>
      <c r="HW11" s="12">
        <v>596301</v>
      </c>
      <c r="HX11" s="12">
        <v>596301</v>
      </c>
      <c r="HY11" s="12">
        <v>596301</v>
      </c>
      <c r="HZ11" s="12">
        <v>596301</v>
      </c>
      <c r="IA11" s="12">
        <v>596301</v>
      </c>
      <c r="IB11" s="12">
        <v>596301</v>
      </c>
      <c r="IC11" s="12">
        <v>596301</v>
      </c>
      <c r="ID11" s="12">
        <v>596301</v>
      </c>
      <c r="IE11" s="12">
        <v>596301</v>
      </c>
      <c r="IF11" s="12">
        <v>596301</v>
      </c>
      <c r="IG11" s="12">
        <v>596301</v>
      </c>
      <c r="IH11" s="12">
        <v>596301</v>
      </c>
      <c r="II11" s="12">
        <v>596301</v>
      </c>
      <c r="IJ11" s="12">
        <v>596301</v>
      </c>
      <c r="IK11" s="12">
        <v>596301</v>
      </c>
      <c r="IL11" s="12">
        <v>596301</v>
      </c>
      <c r="IM11" s="12">
        <v>596301</v>
      </c>
      <c r="IN11" s="12">
        <v>596301</v>
      </c>
      <c r="IO11" s="12">
        <v>596301</v>
      </c>
      <c r="IP11" s="12">
        <v>596301</v>
      </c>
      <c r="IQ11" s="12">
        <v>596301</v>
      </c>
      <c r="IR11" s="12">
        <v>596301</v>
      </c>
      <c r="IS11" s="12">
        <v>596301</v>
      </c>
      <c r="IT11" s="12">
        <v>596301</v>
      </c>
      <c r="IU11" s="12">
        <v>596301</v>
      </c>
      <c r="IV11" s="12">
        <v>596301</v>
      </c>
      <c r="IW11" s="12">
        <v>596301</v>
      </c>
      <c r="IX11" s="12">
        <v>596301</v>
      </c>
      <c r="IY11" s="12">
        <v>596301</v>
      </c>
      <c r="IZ11" s="12">
        <v>596301</v>
      </c>
      <c r="JA11" s="12">
        <v>596301</v>
      </c>
      <c r="JB11" s="12">
        <v>596301</v>
      </c>
      <c r="JC11" s="12">
        <v>596301</v>
      </c>
      <c r="JD11" s="12">
        <v>596301</v>
      </c>
      <c r="JE11" s="12">
        <v>596301</v>
      </c>
      <c r="JF11" s="12">
        <v>596301</v>
      </c>
      <c r="JG11" s="12">
        <v>596301</v>
      </c>
      <c r="JH11" s="12">
        <v>596301</v>
      </c>
      <c r="JI11" s="12">
        <v>596301</v>
      </c>
      <c r="JJ11" s="12">
        <v>596301</v>
      </c>
      <c r="JK11" s="12">
        <v>596301</v>
      </c>
      <c r="JL11" s="12">
        <v>596301</v>
      </c>
      <c r="JM11" s="12">
        <v>596301</v>
      </c>
      <c r="JN11" s="12">
        <v>596301</v>
      </c>
      <c r="JO11" s="12">
        <v>596301</v>
      </c>
      <c r="JP11" s="12">
        <v>596301</v>
      </c>
      <c r="JQ11" s="12">
        <v>596301</v>
      </c>
      <c r="JR11" s="12">
        <v>596301</v>
      </c>
      <c r="JS11" s="12">
        <v>596301</v>
      </c>
      <c r="JT11" s="12">
        <v>596301</v>
      </c>
      <c r="JU11" s="12">
        <v>596301</v>
      </c>
      <c r="JV11" s="12">
        <v>596301</v>
      </c>
      <c r="JW11" s="12">
        <v>596301</v>
      </c>
      <c r="JX11" s="12">
        <v>596301</v>
      </c>
      <c r="JY11" s="12">
        <v>596301</v>
      </c>
      <c r="JZ11" s="12">
        <v>596301</v>
      </c>
      <c r="KA11" s="12">
        <v>596301</v>
      </c>
      <c r="KB11" s="12">
        <v>596301</v>
      </c>
      <c r="KC11" s="12">
        <v>596301</v>
      </c>
      <c r="KD11" s="12">
        <v>596301</v>
      </c>
      <c r="KE11" s="12">
        <v>596301</v>
      </c>
      <c r="KF11" s="12">
        <v>596301</v>
      </c>
      <c r="KG11" s="12">
        <v>596301</v>
      </c>
      <c r="KH11" s="12">
        <v>596301</v>
      </c>
      <c r="KI11" s="12">
        <v>596301</v>
      </c>
      <c r="KJ11" s="12">
        <v>596301</v>
      </c>
      <c r="KK11" s="12">
        <v>596301</v>
      </c>
      <c r="KL11" s="12">
        <v>596301</v>
      </c>
      <c r="KM11" s="12">
        <v>596301</v>
      </c>
      <c r="KN11" s="12">
        <v>596301</v>
      </c>
      <c r="KO11" s="12">
        <v>596301</v>
      </c>
      <c r="KP11" s="12">
        <v>596301</v>
      </c>
      <c r="KQ11" s="12">
        <v>596301</v>
      </c>
      <c r="KR11" s="12">
        <v>596301</v>
      </c>
      <c r="KS11" s="12">
        <v>596301</v>
      </c>
      <c r="KT11" s="12">
        <v>596301</v>
      </c>
      <c r="KU11" s="12">
        <v>596301</v>
      </c>
      <c r="KV11" s="12">
        <v>596301</v>
      </c>
      <c r="KW11" s="12">
        <v>596301</v>
      </c>
      <c r="KX11" s="12">
        <v>596301</v>
      </c>
      <c r="KY11" s="12">
        <v>596301</v>
      </c>
      <c r="KZ11" s="12">
        <v>596301</v>
      </c>
      <c r="LA11" s="12">
        <v>596301</v>
      </c>
      <c r="LB11" s="12">
        <v>596301</v>
      </c>
      <c r="LC11" s="12">
        <v>596301</v>
      </c>
      <c r="LD11" s="12">
        <v>596301</v>
      </c>
      <c r="LE11" s="12">
        <v>596301</v>
      </c>
      <c r="LF11" s="12">
        <v>596301</v>
      </c>
      <c r="LG11" s="12">
        <v>596301</v>
      </c>
      <c r="LH11" s="12">
        <v>596301</v>
      </c>
      <c r="LI11" s="12">
        <v>596301</v>
      </c>
      <c r="LJ11" s="12">
        <v>596301</v>
      </c>
      <c r="LK11" s="12">
        <v>596301</v>
      </c>
      <c r="LL11" s="12">
        <v>596301</v>
      </c>
      <c r="LM11" s="12">
        <v>596301</v>
      </c>
      <c r="LN11" s="12">
        <v>596301</v>
      </c>
      <c r="LO11" s="12">
        <v>596301</v>
      </c>
      <c r="LP11" s="12">
        <v>596301</v>
      </c>
      <c r="LQ11" s="12">
        <v>596301</v>
      </c>
      <c r="LR11" s="12">
        <v>596301</v>
      </c>
      <c r="LS11" s="12">
        <v>596301</v>
      </c>
      <c r="LT11" s="12">
        <v>596301</v>
      </c>
      <c r="LU11" s="12">
        <v>596301</v>
      </c>
      <c r="LV11" s="12">
        <v>596301</v>
      </c>
      <c r="LW11" s="12">
        <v>596301</v>
      </c>
      <c r="LX11" s="12">
        <v>596301</v>
      </c>
      <c r="LY11" s="12">
        <v>596301</v>
      </c>
      <c r="LZ11" s="12">
        <v>596301</v>
      </c>
      <c r="MA11" s="12">
        <v>596301</v>
      </c>
      <c r="MB11" s="12">
        <v>596301</v>
      </c>
      <c r="MC11" s="12">
        <v>596301</v>
      </c>
      <c r="MD11" s="12">
        <v>596301</v>
      </c>
      <c r="ME11" s="12">
        <v>596301</v>
      </c>
      <c r="MF11" s="12">
        <v>596301</v>
      </c>
      <c r="MG11" s="12">
        <v>596301</v>
      </c>
      <c r="MH11" s="12">
        <v>596301</v>
      </c>
      <c r="MI11" s="12">
        <v>596301</v>
      </c>
      <c r="MJ11" s="12">
        <v>596301</v>
      </c>
      <c r="MK11" s="12">
        <v>596301</v>
      </c>
      <c r="ML11" s="12">
        <v>596301</v>
      </c>
      <c r="MM11" s="12">
        <v>596301</v>
      </c>
      <c r="MN11" s="12">
        <v>596301</v>
      </c>
      <c r="MO11" s="12">
        <v>596301</v>
      </c>
      <c r="MP11" s="12">
        <v>596301</v>
      </c>
      <c r="MQ11" s="12">
        <v>596301</v>
      </c>
      <c r="MR11" s="12">
        <v>596301</v>
      </c>
      <c r="MS11" s="12">
        <v>596301</v>
      </c>
      <c r="MT11" s="12">
        <v>596301</v>
      </c>
      <c r="MU11" s="12">
        <v>596301</v>
      </c>
      <c r="MV11" s="12">
        <v>596301</v>
      </c>
      <c r="MW11" s="12">
        <v>596301</v>
      </c>
      <c r="MX11" s="12">
        <v>596301</v>
      </c>
      <c r="MY11" s="12">
        <v>596301</v>
      </c>
      <c r="MZ11" s="12">
        <v>596301</v>
      </c>
      <c r="NA11" s="12">
        <v>596301</v>
      </c>
      <c r="NB11" s="12">
        <v>596301</v>
      </c>
      <c r="NC11" s="12">
        <v>596301</v>
      </c>
      <c r="ND11" s="12">
        <v>596301</v>
      </c>
      <c r="NE11" s="12">
        <v>596301</v>
      </c>
      <c r="NF11" s="12">
        <v>596301</v>
      </c>
      <c r="NG11" s="12">
        <v>596301</v>
      </c>
      <c r="NH11" s="12">
        <v>596301</v>
      </c>
      <c r="NI11" s="12">
        <v>596301</v>
      </c>
      <c r="NJ11" s="12">
        <v>596301</v>
      </c>
      <c r="NK11" s="12">
        <v>596301</v>
      </c>
      <c r="NL11" s="12">
        <v>596301</v>
      </c>
      <c r="NM11" s="12">
        <v>596301</v>
      </c>
      <c r="NN11" s="12">
        <v>596301</v>
      </c>
      <c r="NO11" s="12">
        <v>596301</v>
      </c>
      <c r="NP11" s="12">
        <v>596301</v>
      </c>
      <c r="NQ11" s="12">
        <v>596301</v>
      </c>
      <c r="NR11" s="12">
        <v>596301</v>
      </c>
      <c r="NS11" s="12">
        <v>596301</v>
      </c>
      <c r="NT11" s="12">
        <v>596301</v>
      </c>
      <c r="NU11" s="12">
        <v>596301</v>
      </c>
      <c r="NV11" s="12">
        <v>596301</v>
      </c>
      <c r="NW11" s="12">
        <v>596301</v>
      </c>
      <c r="NX11" s="12">
        <v>596301</v>
      </c>
      <c r="NY11" s="12">
        <v>596301</v>
      </c>
      <c r="OA11" s="29"/>
    </row>
    <row r="12" spans="1:393" x14ac:dyDescent="0.4">
      <c r="A12" s="1">
        <v>3</v>
      </c>
      <c r="B12" s="1" t="s">
        <v>183</v>
      </c>
      <c r="C12" s="9">
        <v>7555</v>
      </c>
      <c r="D12" s="10" t="s">
        <v>196</v>
      </c>
      <c r="E12" s="11" t="s">
        <v>35</v>
      </c>
      <c r="F12" s="30">
        <f>VLOOKUP(E12,股數總表!A:D,4,0)</f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0</v>
      </c>
      <c r="CI12" s="12">
        <v>0</v>
      </c>
      <c r="CJ12" s="12">
        <v>0</v>
      </c>
      <c r="CK12" s="12">
        <v>0</v>
      </c>
      <c r="CL12" s="12">
        <v>0</v>
      </c>
      <c r="CM12" s="12">
        <v>0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0</v>
      </c>
      <c r="CT12" s="12">
        <v>0</v>
      </c>
      <c r="CU12" s="12">
        <v>0</v>
      </c>
      <c r="CV12" s="12">
        <v>0</v>
      </c>
      <c r="CW12" s="12">
        <v>0</v>
      </c>
      <c r="CX12" s="12">
        <v>0</v>
      </c>
      <c r="CY12" s="12">
        <v>0</v>
      </c>
      <c r="CZ12" s="12">
        <v>0</v>
      </c>
      <c r="DA12" s="12">
        <v>0</v>
      </c>
      <c r="DB12" s="12">
        <v>0</v>
      </c>
      <c r="DC12" s="12">
        <v>0</v>
      </c>
      <c r="DD12" s="12">
        <v>0</v>
      </c>
      <c r="DE12" s="12">
        <v>0</v>
      </c>
      <c r="DF12" s="12">
        <v>0</v>
      </c>
      <c r="DG12" s="12">
        <v>0</v>
      </c>
      <c r="DH12" s="12">
        <v>0</v>
      </c>
      <c r="DI12" s="12">
        <v>0</v>
      </c>
      <c r="DJ12" s="12">
        <v>0</v>
      </c>
      <c r="DK12" s="12">
        <v>0</v>
      </c>
      <c r="DL12" s="12">
        <v>0</v>
      </c>
      <c r="DM12" s="12">
        <v>0</v>
      </c>
      <c r="DN12" s="12">
        <v>0</v>
      </c>
      <c r="DO12" s="12">
        <v>0</v>
      </c>
      <c r="DP12" s="12">
        <v>0</v>
      </c>
      <c r="DQ12" s="12">
        <v>0</v>
      </c>
      <c r="DR12" s="12">
        <v>0</v>
      </c>
      <c r="DS12" s="12">
        <v>0</v>
      </c>
      <c r="DT12" s="12">
        <v>0</v>
      </c>
      <c r="DU12" s="12">
        <v>0</v>
      </c>
      <c r="DV12" s="12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</v>
      </c>
      <c r="EB12" s="12">
        <v>0</v>
      </c>
      <c r="EC12" s="12">
        <v>0</v>
      </c>
      <c r="ED12" s="12">
        <v>0</v>
      </c>
      <c r="EE12" s="12">
        <v>0</v>
      </c>
      <c r="EF12" s="12">
        <v>0</v>
      </c>
      <c r="EG12" s="12">
        <v>0</v>
      </c>
      <c r="EH12" s="12">
        <v>0</v>
      </c>
      <c r="EI12" s="12">
        <v>0</v>
      </c>
      <c r="EJ12" s="12">
        <v>0</v>
      </c>
      <c r="EK12" s="12">
        <v>0</v>
      </c>
      <c r="EL12" s="12">
        <v>0</v>
      </c>
      <c r="EM12" s="12">
        <v>0</v>
      </c>
      <c r="EN12" s="12">
        <v>0</v>
      </c>
      <c r="EO12" s="12">
        <v>0</v>
      </c>
      <c r="EP12" s="12">
        <v>0</v>
      </c>
      <c r="EQ12" s="12">
        <v>0</v>
      </c>
      <c r="ER12" s="12">
        <v>0</v>
      </c>
      <c r="ES12" s="12">
        <v>0</v>
      </c>
      <c r="ET12" s="12">
        <v>0</v>
      </c>
      <c r="EU12" s="12">
        <v>0</v>
      </c>
      <c r="EV12" s="12">
        <v>0</v>
      </c>
      <c r="EW12" s="12">
        <v>0</v>
      </c>
      <c r="EX12" s="12">
        <v>0</v>
      </c>
      <c r="EY12" s="12">
        <v>0</v>
      </c>
      <c r="EZ12" s="12">
        <v>0</v>
      </c>
      <c r="FA12" s="12">
        <v>0</v>
      </c>
      <c r="FB12" s="12">
        <v>0</v>
      </c>
      <c r="FC12" s="12">
        <v>0</v>
      </c>
      <c r="FD12" s="12">
        <v>0</v>
      </c>
      <c r="FE12" s="12">
        <v>0</v>
      </c>
      <c r="FF12" s="12">
        <v>0</v>
      </c>
      <c r="FG12" s="12">
        <v>0</v>
      </c>
      <c r="FH12" s="12">
        <v>0</v>
      </c>
      <c r="FI12" s="12">
        <v>0</v>
      </c>
      <c r="FJ12" s="12">
        <v>0</v>
      </c>
      <c r="FK12" s="12">
        <v>0</v>
      </c>
      <c r="FL12" s="12">
        <v>0</v>
      </c>
      <c r="FM12" s="12">
        <v>0</v>
      </c>
      <c r="FN12" s="12">
        <v>0</v>
      </c>
      <c r="FO12" s="12">
        <v>0</v>
      </c>
      <c r="FP12" s="12">
        <v>0</v>
      </c>
      <c r="FQ12" s="12">
        <v>0</v>
      </c>
      <c r="FR12" s="12">
        <v>0</v>
      </c>
      <c r="FS12" s="12">
        <v>0</v>
      </c>
      <c r="FT12" s="12">
        <v>0</v>
      </c>
      <c r="FU12" s="12">
        <v>0</v>
      </c>
      <c r="FV12" s="12">
        <v>0</v>
      </c>
      <c r="FW12" s="12">
        <v>0</v>
      </c>
      <c r="FX12" s="12">
        <v>0</v>
      </c>
      <c r="FY12" s="12">
        <v>0</v>
      </c>
      <c r="FZ12" s="12">
        <v>0</v>
      </c>
      <c r="GA12" s="12">
        <v>0</v>
      </c>
      <c r="GB12" s="12">
        <v>0</v>
      </c>
      <c r="GC12" s="12">
        <v>0</v>
      </c>
      <c r="GD12" s="12">
        <v>0</v>
      </c>
      <c r="GE12" s="12">
        <v>0</v>
      </c>
      <c r="GF12" s="12">
        <v>0</v>
      </c>
      <c r="GG12" s="12">
        <v>0</v>
      </c>
      <c r="GH12" s="12">
        <v>0</v>
      </c>
      <c r="GI12" s="12">
        <v>0</v>
      </c>
      <c r="GJ12" s="12">
        <v>0</v>
      </c>
      <c r="GK12" s="12">
        <v>0</v>
      </c>
      <c r="GL12" s="12">
        <v>0</v>
      </c>
      <c r="GM12" s="12">
        <v>0</v>
      </c>
      <c r="GN12" s="12" t="s">
        <v>47</v>
      </c>
      <c r="GO12" s="12" t="s">
        <v>47</v>
      </c>
      <c r="GP12" s="12">
        <v>0</v>
      </c>
      <c r="GQ12" s="12">
        <v>0</v>
      </c>
      <c r="GR12" s="12">
        <v>0</v>
      </c>
      <c r="GS12" s="12">
        <v>0</v>
      </c>
      <c r="GT12" s="12">
        <v>0</v>
      </c>
      <c r="GU12" s="12">
        <v>0</v>
      </c>
      <c r="GV12" s="12">
        <v>0</v>
      </c>
      <c r="GW12" s="12">
        <v>0</v>
      </c>
      <c r="GX12" s="12">
        <v>0</v>
      </c>
      <c r="GY12" s="12">
        <v>0</v>
      </c>
      <c r="GZ12" s="12">
        <v>0</v>
      </c>
      <c r="HA12" s="12">
        <v>0</v>
      </c>
      <c r="HB12" s="12">
        <v>0</v>
      </c>
      <c r="HC12" s="12">
        <v>0</v>
      </c>
      <c r="HD12" s="12">
        <v>0</v>
      </c>
      <c r="HE12" s="12">
        <v>0</v>
      </c>
      <c r="HF12" s="12">
        <v>0</v>
      </c>
      <c r="HG12" s="12">
        <v>0</v>
      </c>
      <c r="HH12" s="12">
        <v>0</v>
      </c>
      <c r="HI12" s="12">
        <v>0</v>
      </c>
      <c r="HJ12" s="12">
        <v>0</v>
      </c>
      <c r="HK12" s="12">
        <v>0</v>
      </c>
      <c r="HL12" s="12">
        <v>0</v>
      </c>
      <c r="HM12" s="12">
        <v>0</v>
      </c>
      <c r="HN12" s="12">
        <v>0</v>
      </c>
      <c r="HO12" s="12">
        <v>0</v>
      </c>
      <c r="HP12" s="12">
        <v>0</v>
      </c>
      <c r="HQ12" s="12">
        <v>0</v>
      </c>
      <c r="HR12" s="12">
        <v>0</v>
      </c>
      <c r="HS12" s="12">
        <v>0</v>
      </c>
      <c r="HT12" s="12">
        <v>0</v>
      </c>
      <c r="HU12" s="12">
        <v>0</v>
      </c>
      <c r="HV12" s="12">
        <v>0</v>
      </c>
      <c r="HW12" s="12">
        <v>0</v>
      </c>
      <c r="HX12" s="12">
        <v>0</v>
      </c>
      <c r="HY12" s="12">
        <v>0</v>
      </c>
      <c r="HZ12" s="12">
        <v>0</v>
      </c>
      <c r="IA12" s="12">
        <v>0</v>
      </c>
      <c r="IB12" s="12">
        <v>0</v>
      </c>
      <c r="IC12" s="12">
        <v>0</v>
      </c>
      <c r="ID12" s="12">
        <v>0</v>
      </c>
      <c r="IE12" s="12">
        <v>0</v>
      </c>
      <c r="IF12" s="12">
        <v>0</v>
      </c>
      <c r="IG12" s="12">
        <v>0</v>
      </c>
      <c r="IH12" s="12">
        <v>0</v>
      </c>
      <c r="II12" s="12">
        <v>0</v>
      </c>
      <c r="IJ12" s="12">
        <v>0</v>
      </c>
      <c r="IK12" s="12">
        <v>0</v>
      </c>
      <c r="IL12" s="12">
        <v>0</v>
      </c>
      <c r="IM12" s="12">
        <v>0</v>
      </c>
      <c r="IN12" s="12">
        <v>0</v>
      </c>
      <c r="IO12" s="12">
        <v>0</v>
      </c>
      <c r="IP12" s="12">
        <v>0</v>
      </c>
      <c r="IQ12" s="12">
        <v>0</v>
      </c>
      <c r="IR12" s="12">
        <v>0</v>
      </c>
      <c r="IS12" s="12">
        <v>0</v>
      </c>
      <c r="IT12" s="12">
        <v>0</v>
      </c>
      <c r="IU12" s="12">
        <v>0</v>
      </c>
      <c r="IV12" s="12">
        <v>0</v>
      </c>
      <c r="IW12" s="12">
        <v>0</v>
      </c>
      <c r="IX12" s="12">
        <v>0</v>
      </c>
      <c r="IY12" s="12">
        <v>0</v>
      </c>
      <c r="IZ12" s="12">
        <v>0</v>
      </c>
      <c r="JA12" s="12">
        <v>0</v>
      </c>
      <c r="JB12" s="12">
        <v>0</v>
      </c>
      <c r="JC12" s="12">
        <v>0</v>
      </c>
      <c r="JD12" s="12">
        <v>0</v>
      </c>
      <c r="JE12" s="12">
        <v>0</v>
      </c>
      <c r="JF12" s="12">
        <v>0</v>
      </c>
      <c r="JG12" s="12">
        <v>0</v>
      </c>
      <c r="JH12" s="12">
        <v>0</v>
      </c>
      <c r="JI12" s="12">
        <v>0</v>
      </c>
      <c r="JJ12" s="12">
        <v>0</v>
      </c>
      <c r="JK12" s="12">
        <v>0</v>
      </c>
      <c r="JL12" s="12">
        <v>0</v>
      </c>
      <c r="JM12" s="12">
        <v>0</v>
      </c>
      <c r="JN12" s="12">
        <v>0</v>
      </c>
      <c r="JO12" s="12">
        <v>0</v>
      </c>
      <c r="JP12" s="12">
        <v>0</v>
      </c>
      <c r="JQ12" s="12">
        <v>0</v>
      </c>
      <c r="JR12" s="12">
        <v>0</v>
      </c>
      <c r="JS12" s="12">
        <v>0</v>
      </c>
      <c r="JT12" s="12">
        <v>0</v>
      </c>
      <c r="JU12" s="12">
        <v>0</v>
      </c>
      <c r="JV12" s="12">
        <v>0</v>
      </c>
      <c r="JW12" s="12">
        <v>0</v>
      </c>
      <c r="JX12" s="12">
        <v>0</v>
      </c>
      <c r="JY12" s="12">
        <v>0</v>
      </c>
      <c r="JZ12" s="12">
        <v>0</v>
      </c>
      <c r="KA12" s="12">
        <v>0</v>
      </c>
      <c r="KB12" s="12">
        <v>0</v>
      </c>
      <c r="KC12" s="12">
        <v>0</v>
      </c>
      <c r="KD12" s="12">
        <v>0</v>
      </c>
      <c r="KE12" s="12">
        <v>0</v>
      </c>
      <c r="KF12" s="12">
        <v>0</v>
      </c>
      <c r="KG12" s="12">
        <v>0</v>
      </c>
      <c r="KH12" s="12">
        <v>0</v>
      </c>
      <c r="KI12" s="12">
        <v>0</v>
      </c>
      <c r="KJ12" s="12">
        <v>0</v>
      </c>
      <c r="KK12" s="12">
        <v>0</v>
      </c>
      <c r="KL12" s="12">
        <v>0</v>
      </c>
      <c r="KM12" s="12">
        <v>0</v>
      </c>
      <c r="KN12" s="12">
        <v>0</v>
      </c>
      <c r="KO12" s="12">
        <v>0</v>
      </c>
      <c r="KP12" s="12">
        <v>0</v>
      </c>
      <c r="KQ12" s="12">
        <v>0</v>
      </c>
      <c r="KR12" s="12">
        <v>0</v>
      </c>
      <c r="KS12" s="12">
        <v>0</v>
      </c>
      <c r="KT12" s="12">
        <v>0</v>
      </c>
      <c r="KU12" s="12">
        <v>0</v>
      </c>
      <c r="KV12" s="12">
        <v>0</v>
      </c>
      <c r="KW12" s="12">
        <v>0</v>
      </c>
      <c r="KX12" s="12">
        <v>0</v>
      </c>
      <c r="KY12" s="12">
        <v>0</v>
      </c>
      <c r="KZ12" s="12">
        <v>0</v>
      </c>
      <c r="LA12" s="12">
        <v>0</v>
      </c>
      <c r="LB12" s="12">
        <v>0</v>
      </c>
      <c r="LC12" s="12">
        <v>0</v>
      </c>
      <c r="LD12" s="12">
        <v>0</v>
      </c>
      <c r="LE12" s="12">
        <v>0</v>
      </c>
      <c r="LF12" s="12">
        <v>0</v>
      </c>
      <c r="LG12" s="12">
        <v>0</v>
      </c>
      <c r="LH12" s="12">
        <v>0</v>
      </c>
      <c r="LI12" s="12">
        <v>0</v>
      </c>
      <c r="LJ12" s="12">
        <v>0</v>
      </c>
      <c r="LK12" s="12">
        <v>0</v>
      </c>
      <c r="LL12" s="12">
        <v>0</v>
      </c>
      <c r="LM12" s="12">
        <v>0</v>
      </c>
      <c r="LN12" s="12">
        <v>0</v>
      </c>
      <c r="LO12" s="12">
        <v>0</v>
      </c>
      <c r="LP12" s="12">
        <v>0</v>
      </c>
      <c r="LQ12" s="12">
        <v>0</v>
      </c>
      <c r="LR12" s="12">
        <v>0</v>
      </c>
      <c r="LS12" s="12">
        <v>0</v>
      </c>
      <c r="LT12" s="12">
        <v>0</v>
      </c>
      <c r="LU12" s="12">
        <v>0</v>
      </c>
      <c r="LV12" s="12">
        <v>0</v>
      </c>
      <c r="LW12" s="12">
        <v>0</v>
      </c>
      <c r="LX12" s="12">
        <v>0</v>
      </c>
      <c r="LY12" s="12">
        <v>0</v>
      </c>
      <c r="LZ12" s="12">
        <v>0</v>
      </c>
      <c r="MA12" s="12">
        <v>0</v>
      </c>
      <c r="MB12" s="12">
        <v>0</v>
      </c>
      <c r="MC12" s="12">
        <v>0</v>
      </c>
      <c r="MD12" s="12">
        <v>0</v>
      </c>
      <c r="ME12" s="12">
        <v>0</v>
      </c>
      <c r="MF12" s="12">
        <v>0</v>
      </c>
      <c r="MG12" s="12">
        <v>1705</v>
      </c>
      <c r="MH12" s="12">
        <v>1705</v>
      </c>
      <c r="MI12" s="12">
        <v>5705</v>
      </c>
      <c r="MJ12" s="12">
        <v>13705</v>
      </c>
      <c r="MK12" s="12">
        <v>25705</v>
      </c>
      <c r="ML12" s="12">
        <v>45705</v>
      </c>
      <c r="MM12" s="12">
        <v>45705</v>
      </c>
      <c r="MN12" s="12">
        <v>45705</v>
      </c>
      <c r="MO12" s="12">
        <v>45705</v>
      </c>
      <c r="MP12" s="12">
        <v>50705</v>
      </c>
      <c r="MQ12" s="12">
        <v>79705</v>
      </c>
      <c r="MR12" s="12">
        <v>79705</v>
      </c>
      <c r="MS12" s="12">
        <v>79705</v>
      </c>
      <c r="MT12" s="12">
        <v>83705</v>
      </c>
      <c r="MU12" s="12">
        <v>83705</v>
      </c>
      <c r="MV12" s="12">
        <v>113705</v>
      </c>
      <c r="MW12" s="12">
        <v>113705</v>
      </c>
      <c r="MX12" s="12">
        <v>113705</v>
      </c>
      <c r="MY12" s="12">
        <v>113705</v>
      </c>
      <c r="MZ12" s="12">
        <v>113705</v>
      </c>
      <c r="NA12" s="12">
        <v>113705</v>
      </c>
      <c r="NB12" s="12">
        <v>113705</v>
      </c>
      <c r="NC12" s="12">
        <v>113705</v>
      </c>
      <c r="ND12" s="12">
        <v>113705</v>
      </c>
      <c r="NE12" s="12">
        <v>970525</v>
      </c>
      <c r="NF12" s="12">
        <v>970525</v>
      </c>
      <c r="NG12" s="12">
        <v>970525</v>
      </c>
      <c r="NH12" s="12">
        <v>970525</v>
      </c>
      <c r="NI12" s="12">
        <v>970525</v>
      </c>
      <c r="NJ12" s="12">
        <v>970525</v>
      </c>
      <c r="NK12" s="12">
        <v>970525</v>
      </c>
      <c r="NL12" s="12">
        <v>970525</v>
      </c>
      <c r="NM12" s="12">
        <v>970525</v>
      </c>
      <c r="NN12" s="12">
        <v>970525</v>
      </c>
      <c r="NO12" s="12">
        <v>970525</v>
      </c>
      <c r="NP12" s="12">
        <v>970525</v>
      </c>
      <c r="NQ12" s="12">
        <v>970525</v>
      </c>
      <c r="NR12" s="12">
        <v>970525</v>
      </c>
      <c r="NS12" s="12">
        <v>970525</v>
      </c>
      <c r="NT12" s="12">
        <v>970525</v>
      </c>
      <c r="NU12" s="12">
        <v>970525</v>
      </c>
      <c r="NV12" s="12">
        <v>970525</v>
      </c>
      <c r="NW12" s="12">
        <v>970525</v>
      </c>
      <c r="NX12" s="12">
        <v>970525</v>
      </c>
      <c r="NY12" s="12">
        <v>970525</v>
      </c>
      <c r="OA12" s="29"/>
    </row>
    <row r="13" spans="1:393" x14ac:dyDescent="0.4">
      <c r="A13" s="1">
        <v>3</v>
      </c>
      <c r="B13" s="1" t="s">
        <v>29</v>
      </c>
      <c r="C13" s="9">
        <v>7791</v>
      </c>
      <c r="D13" s="10" t="s">
        <v>197</v>
      </c>
      <c r="E13" s="11" t="s">
        <v>27</v>
      </c>
      <c r="F13" s="30">
        <f>VLOOKUP(E13,股數總表!A:D,4,0)</f>
        <v>1285000</v>
      </c>
      <c r="G13" s="12">
        <v>1285000</v>
      </c>
      <c r="H13" s="12">
        <v>1285000</v>
      </c>
      <c r="I13" s="12">
        <v>1285000</v>
      </c>
      <c r="J13" s="12">
        <v>1285000</v>
      </c>
      <c r="K13" s="12">
        <v>1285000</v>
      </c>
      <c r="L13" s="12">
        <v>1285000</v>
      </c>
      <c r="M13" s="12">
        <v>1285000</v>
      </c>
      <c r="N13" s="12">
        <v>1285000</v>
      </c>
      <c r="O13" s="12">
        <v>1285000</v>
      </c>
      <c r="P13" s="12">
        <v>1285000</v>
      </c>
      <c r="Q13" s="12">
        <v>1285000</v>
      </c>
      <c r="R13" s="12">
        <v>1285000</v>
      </c>
      <c r="S13" s="12">
        <v>1285000</v>
      </c>
      <c r="T13" s="12">
        <v>1285000</v>
      </c>
      <c r="U13" s="12">
        <v>1285000</v>
      </c>
      <c r="V13" s="12">
        <v>1285000</v>
      </c>
      <c r="W13" s="12">
        <v>1285000</v>
      </c>
      <c r="X13" s="12">
        <v>1285000</v>
      </c>
      <c r="Y13" s="12">
        <v>1285000</v>
      </c>
      <c r="Z13" s="12">
        <v>1285000</v>
      </c>
      <c r="AA13" s="12">
        <v>1285000</v>
      </c>
      <c r="AB13" s="12">
        <v>1285000</v>
      </c>
      <c r="AC13" s="12">
        <v>1285000</v>
      </c>
      <c r="AD13" s="12">
        <v>1285000</v>
      </c>
      <c r="AE13" s="12">
        <v>1285000</v>
      </c>
      <c r="AF13" s="12">
        <v>1285000</v>
      </c>
      <c r="AG13" s="12">
        <v>1285000</v>
      </c>
      <c r="AH13" s="12">
        <v>1285000</v>
      </c>
      <c r="AI13" s="12">
        <v>1285000</v>
      </c>
      <c r="AJ13" s="12">
        <v>1285000</v>
      </c>
      <c r="AK13" s="12">
        <v>1285000</v>
      </c>
      <c r="AL13" s="12">
        <v>1285000</v>
      </c>
      <c r="AM13" s="12">
        <v>1285000</v>
      </c>
      <c r="AN13" s="12">
        <v>1285000</v>
      </c>
      <c r="AO13" s="12">
        <v>1285000</v>
      </c>
      <c r="AP13" s="12">
        <v>1285000</v>
      </c>
      <c r="AQ13" s="12">
        <v>1285000</v>
      </c>
      <c r="AR13" s="12">
        <v>1285000</v>
      </c>
      <c r="AS13" s="12">
        <v>1285000</v>
      </c>
      <c r="AT13" s="12">
        <v>1285000</v>
      </c>
      <c r="AU13" s="12">
        <v>1285000</v>
      </c>
      <c r="AV13" s="12">
        <v>1285000</v>
      </c>
      <c r="AW13" s="12">
        <v>1285000</v>
      </c>
      <c r="AX13" s="12">
        <v>1285000</v>
      </c>
      <c r="AY13" s="12">
        <v>1285000</v>
      </c>
      <c r="AZ13" s="12">
        <v>1285000</v>
      </c>
      <c r="BA13" s="12">
        <v>1285000</v>
      </c>
      <c r="BB13" s="12">
        <v>1285000</v>
      </c>
      <c r="BC13" s="12">
        <v>1285000</v>
      </c>
      <c r="BD13" s="12">
        <v>1285000</v>
      </c>
      <c r="BE13" s="12">
        <v>1285000</v>
      </c>
      <c r="BF13" s="12">
        <v>1285000</v>
      </c>
      <c r="BG13" s="12">
        <v>1285000</v>
      </c>
      <c r="BH13" s="12">
        <v>1285000</v>
      </c>
      <c r="BI13" s="12">
        <v>1285000</v>
      </c>
      <c r="BJ13" s="12">
        <v>1285000</v>
      </c>
      <c r="BK13" s="12">
        <v>1285000</v>
      </c>
      <c r="BL13" s="12">
        <v>1285000</v>
      </c>
      <c r="BM13" s="12">
        <v>1285000</v>
      </c>
      <c r="BN13" s="12">
        <v>1285000</v>
      </c>
      <c r="BO13" s="12">
        <v>1285000</v>
      </c>
      <c r="BP13" s="12">
        <v>1285000</v>
      </c>
      <c r="BQ13" s="12">
        <v>1285000</v>
      </c>
      <c r="BR13" s="12">
        <v>1285000</v>
      </c>
      <c r="BS13" s="12">
        <v>1285000</v>
      </c>
      <c r="BT13" s="12">
        <v>1285000</v>
      </c>
      <c r="BU13" s="12">
        <v>1285000</v>
      </c>
      <c r="BV13" s="12">
        <v>1285000</v>
      </c>
      <c r="BW13" s="12">
        <v>1285000</v>
      </c>
      <c r="BX13" s="12">
        <v>1285000</v>
      </c>
      <c r="BY13" s="12">
        <v>1285000</v>
      </c>
      <c r="BZ13" s="12">
        <v>1285000</v>
      </c>
      <c r="CA13" s="12">
        <v>1285000</v>
      </c>
      <c r="CB13" s="12">
        <v>1285000</v>
      </c>
      <c r="CC13" s="12">
        <v>1285000</v>
      </c>
      <c r="CD13" s="12">
        <v>1285000</v>
      </c>
      <c r="CE13" s="12">
        <v>1285000</v>
      </c>
      <c r="CF13" s="12">
        <v>1285000</v>
      </c>
      <c r="CG13" s="12">
        <v>1285000</v>
      </c>
      <c r="CH13" s="12">
        <v>1285000</v>
      </c>
      <c r="CI13" s="12">
        <v>1285000</v>
      </c>
      <c r="CJ13" s="12">
        <v>1285000</v>
      </c>
      <c r="CK13" s="12">
        <v>1285000</v>
      </c>
      <c r="CL13" s="12">
        <v>1285000</v>
      </c>
      <c r="CM13" s="12">
        <v>1285000</v>
      </c>
      <c r="CN13" s="12">
        <v>1285000</v>
      </c>
      <c r="CO13" s="12">
        <v>1285000</v>
      </c>
      <c r="CP13" s="12">
        <v>1285000</v>
      </c>
      <c r="CQ13" s="12">
        <v>1285000</v>
      </c>
      <c r="CR13" s="12">
        <v>1285000</v>
      </c>
      <c r="CS13" s="12">
        <v>1285000</v>
      </c>
      <c r="CT13" s="12">
        <v>1285000</v>
      </c>
      <c r="CU13" s="12">
        <v>1285000</v>
      </c>
      <c r="CV13" s="12">
        <v>1285000</v>
      </c>
      <c r="CW13" s="12">
        <v>1285000</v>
      </c>
      <c r="CX13" s="12">
        <v>1285000</v>
      </c>
      <c r="CY13" s="12">
        <v>1285000</v>
      </c>
      <c r="CZ13" s="12">
        <v>1285000</v>
      </c>
      <c r="DA13" s="12">
        <v>1285000</v>
      </c>
      <c r="DB13" s="12">
        <v>1285000</v>
      </c>
      <c r="DC13" s="12">
        <v>1285000</v>
      </c>
      <c r="DD13" s="12">
        <v>1285000</v>
      </c>
      <c r="DE13" s="12">
        <v>1285000</v>
      </c>
      <c r="DF13" s="12">
        <v>1285000</v>
      </c>
      <c r="DG13" s="12">
        <v>1285000</v>
      </c>
      <c r="DH13" s="12">
        <v>1285000</v>
      </c>
      <c r="DI13" s="12">
        <v>1285000</v>
      </c>
      <c r="DJ13" s="12">
        <v>1285000</v>
      </c>
      <c r="DK13" s="12">
        <v>1285000</v>
      </c>
      <c r="DL13" s="12">
        <v>1285000</v>
      </c>
      <c r="DM13" s="12">
        <v>1285000</v>
      </c>
      <c r="DN13" s="12">
        <v>1285000</v>
      </c>
      <c r="DO13" s="12">
        <v>1285000</v>
      </c>
      <c r="DP13" s="12">
        <v>1285000</v>
      </c>
      <c r="DQ13" s="12">
        <v>1285000</v>
      </c>
      <c r="DR13" s="12">
        <v>1285000</v>
      </c>
      <c r="DS13" s="12">
        <v>1285000</v>
      </c>
      <c r="DT13" s="12">
        <v>1285000</v>
      </c>
      <c r="DU13" s="12">
        <v>1285000</v>
      </c>
      <c r="DV13" s="12">
        <v>1285000</v>
      </c>
      <c r="DW13" s="12">
        <v>1285000</v>
      </c>
      <c r="DX13" s="12">
        <v>1285000</v>
      </c>
      <c r="DY13" s="12">
        <v>1285000</v>
      </c>
      <c r="DZ13" s="12">
        <v>1285000</v>
      </c>
      <c r="EA13" s="12">
        <v>1285000</v>
      </c>
      <c r="EB13" s="12">
        <v>1285000</v>
      </c>
      <c r="EC13" s="12">
        <v>1285000</v>
      </c>
      <c r="ED13" s="12">
        <v>1285000</v>
      </c>
      <c r="EE13" s="12">
        <v>1285000</v>
      </c>
      <c r="EF13" s="12">
        <v>1285000</v>
      </c>
      <c r="EG13" s="12">
        <v>1285000</v>
      </c>
      <c r="EH13" s="12">
        <v>1285000</v>
      </c>
      <c r="EI13" s="12">
        <v>1285000</v>
      </c>
      <c r="EJ13" s="12">
        <v>1285000</v>
      </c>
      <c r="EK13" s="12">
        <v>1285000</v>
      </c>
      <c r="EL13" s="12">
        <v>1285000</v>
      </c>
      <c r="EM13" s="12">
        <v>1285000</v>
      </c>
      <c r="EN13" s="12">
        <v>1285000</v>
      </c>
      <c r="EO13" s="12">
        <v>1285000</v>
      </c>
      <c r="EP13" s="12">
        <v>1285000</v>
      </c>
      <c r="EQ13" s="12">
        <v>1285000</v>
      </c>
      <c r="ER13" s="12">
        <v>1285000</v>
      </c>
      <c r="ES13" s="12">
        <v>1285000</v>
      </c>
      <c r="ET13" s="12">
        <v>1285000</v>
      </c>
      <c r="EU13" s="12">
        <v>1285000</v>
      </c>
      <c r="EV13" s="12">
        <v>1285000</v>
      </c>
      <c r="EW13" s="12">
        <v>1285000</v>
      </c>
      <c r="EX13" s="12">
        <v>1285000</v>
      </c>
      <c r="EY13" s="12">
        <v>1285000</v>
      </c>
      <c r="EZ13" s="12">
        <v>1285000</v>
      </c>
      <c r="FA13" s="12">
        <v>1285000</v>
      </c>
      <c r="FB13" s="12">
        <v>1285000</v>
      </c>
      <c r="FC13" s="12">
        <v>1285000</v>
      </c>
      <c r="FD13" s="12">
        <v>1285000</v>
      </c>
      <c r="FE13" s="12">
        <v>1285000</v>
      </c>
      <c r="FF13" s="12">
        <v>1285000</v>
      </c>
      <c r="FG13" s="12">
        <v>1285000</v>
      </c>
      <c r="FH13" s="12">
        <v>1285000</v>
      </c>
      <c r="FI13" s="12">
        <v>1285000</v>
      </c>
      <c r="FJ13" s="12">
        <v>1285000</v>
      </c>
      <c r="FK13" s="12">
        <v>1285000</v>
      </c>
      <c r="FL13" s="12">
        <v>1285000</v>
      </c>
      <c r="FM13" s="12">
        <v>1285000</v>
      </c>
      <c r="FN13" s="12">
        <v>1285000</v>
      </c>
      <c r="FO13" s="12">
        <v>1285000</v>
      </c>
      <c r="FP13" s="12">
        <v>1285000</v>
      </c>
      <c r="FQ13" s="12">
        <v>1285000</v>
      </c>
      <c r="FR13" s="12">
        <v>1285000</v>
      </c>
      <c r="FS13" s="12">
        <v>1285000</v>
      </c>
      <c r="FT13" s="12">
        <v>1285000</v>
      </c>
      <c r="FU13" s="12">
        <v>1285000</v>
      </c>
      <c r="FV13" s="12">
        <v>1285000</v>
      </c>
      <c r="FW13" s="12">
        <v>1285000</v>
      </c>
      <c r="FX13" s="12">
        <v>1285000</v>
      </c>
      <c r="FY13" s="12">
        <v>1285000</v>
      </c>
      <c r="FZ13" s="12">
        <v>1285000</v>
      </c>
      <c r="GA13" s="12">
        <v>1285000</v>
      </c>
      <c r="GB13" s="12">
        <v>1285000</v>
      </c>
      <c r="GC13" s="12">
        <v>1285000</v>
      </c>
      <c r="GD13" s="12">
        <v>1285000</v>
      </c>
      <c r="GE13" s="12">
        <v>1285000</v>
      </c>
      <c r="GF13" s="12">
        <v>1285000</v>
      </c>
      <c r="GG13" s="12">
        <v>1285000</v>
      </c>
      <c r="GH13" s="12">
        <v>1285000</v>
      </c>
      <c r="GI13" s="12">
        <v>1285000</v>
      </c>
      <c r="GJ13" s="12">
        <v>1285000</v>
      </c>
      <c r="GK13" s="12">
        <v>1285000</v>
      </c>
      <c r="GL13" s="12">
        <v>1285000</v>
      </c>
      <c r="GM13" s="12">
        <v>1285000</v>
      </c>
      <c r="GN13" s="12">
        <v>1285000</v>
      </c>
      <c r="GO13" s="12">
        <v>1285000</v>
      </c>
      <c r="GP13" s="12">
        <v>1285000</v>
      </c>
      <c r="GQ13" s="12">
        <v>1285000</v>
      </c>
      <c r="GR13" s="12">
        <v>1285000</v>
      </c>
      <c r="GS13" s="12">
        <v>1285000</v>
      </c>
      <c r="GT13" s="12">
        <v>1285000</v>
      </c>
      <c r="GU13" s="12">
        <v>1200000</v>
      </c>
      <c r="GV13" s="12">
        <v>1200000</v>
      </c>
      <c r="GW13" s="12">
        <v>1200000</v>
      </c>
      <c r="GX13" s="12">
        <v>1200000</v>
      </c>
      <c r="GY13" s="12">
        <v>1200000</v>
      </c>
      <c r="GZ13" s="12">
        <v>1200000</v>
      </c>
      <c r="HA13" s="12">
        <v>1200000</v>
      </c>
      <c r="HB13" s="12">
        <v>1200000</v>
      </c>
      <c r="HC13" s="12">
        <v>1200000</v>
      </c>
      <c r="HD13" s="12">
        <v>1200000</v>
      </c>
      <c r="HE13" s="12">
        <v>1200000</v>
      </c>
      <c r="HF13" s="12">
        <v>1200000</v>
      </c>
      <c r="HG13" s="12">
        <v>1200000</v>
      </c>
      <c r="HH13" s="12">
        <v>1200000</v>
      </c>
      <c r="HI13" s="12">
        <v>1200000</v>
      </c>
      <c r="HJ13" s="12">
        <v>1200000</v>
      </c>
      <c r="HK13" s="12">
        <v>1200000</v>
      </c>
      <c r="HL13" s="12">
        <v>1200000</v>
      </c>
      <c r="HM13" s="12">
        <v>1200000</v>
      </c>
      <c r="HN13" s="12">
        <v>1200000</v>
      </c>
      <c r="HO13" s="12">
        <v>1200000</v>
      </c>
      <c r="HP13" s="12">
        <v>1200000</v>
      </c>
      <c r="HQ13" s="12">
        <v>1200000</v>
      </c>
      <c r="HR13" s="12">
        <v>1200000</v>
      </c>
      <c r="HS13" s="12">
        <v>1200000</v>
      </c>
      <c r="HT13" s="12">
        <v>1200000</v>
      </c>
      <c r="HU13" s="12">
        <v>1200000</v>
      </c>
      <c r="HV13" s="12">
        <v>1200000</v>
      </c>
      <c r="HW13" s="12">
        <v>1200000</v>
      </c>
      <c r="HX13" s="12">
        <v>1200000</v>
      </c>
      <c r="HY13" s="12">
        <v>1200000</v>
      </c>
      <c r="HZ13" s="12">
        <v>1200000</v>
      </c>
      <c r="IA13" s="12">
        <v>1200000</v>
      </c>
      <c r="IB13" s="12">
        <v>1200000</v>
      </c>
      <c r="IC13" s="12">
        <v>1200000</v>
      </c>
      <c r="ID13" s="12">
        <v>1200000</v>
      </c>
      <c r="IE13" s="12">
        <v>1200000</v>
      </c>
      <c r="IF13" s="12">
        <v>1200000</v>
      </c>
      <c r="IG13" s="12">
        <v>1200000</v>
      </c>
      <c r="IH13" s="12">
        <v>1200000</v>
      </c>
      <c r="II13" s="12">
        <v>1200000</v>
      </c>
      <c r="IJ13" s="12">
        <v>1200000</v>
      </c>
      <c r="IK13" s="12">
        <v>1200000</v>
      </c>
      <c r="IL13" s="12">
        <v>1200000</v>
      </c>
      <c r="IM13" s="12">
        <v>1200000</v>
      </c>
      <c r="IN13" s="12">
        <v>1200000</v>
      </c>
      <c r="IO13" s="12">
        <v>1200000</v>
      </c>
      <c r="IP13" s="12">
        <v>1200000</v>
      </c>
      <c r="IQ13" s="12">
        <v>1200000</v>
      </c>
      <c r="IR13" s="12">
        <v>1200000</v>
      </c>
      <c r="IS13" s="12">
        <v>1200000</v>
      </c>
      <c r="IT13" s="12">
        <v>1200000</v>
      </c>
      <c r="IU13" s="12">
        <v>1200000</v>
      </c>
      <c r="IV13" s="12">
        <v>1200000</v>
      </c>
      <c r="IW13" s="12">
        <v>1200000</v>
      </c>
      <c r="IX13" s="12">
        <v>1200000</v>
      </c>
      <c r="IY13" s="12">
        <v>1200000</v>
      </c>
      <c r="IZ13" s="12">
        <v>1200000</v>
      </c>
      <c r="JA13" s="12">
        <v>1200000</v>
      </c>
      <c r="JB13" s="12">
        <v>1200000</v>
      </c>
      <c r="JC13" s="12">
        <v>1200000</v>
      </c>
      <c r="JD13" s="12">
        <v>1200000</v>
      </c>
      <c r="JE13" s="12">
        <v>1200000</v>
      </c>
      <c r="JF13" s="12">
        <v>1200000</v>
      </c>
      <c r="JG13" s="12">
        <v>1200000</v>
      </c>
      <c r="JH13" s="12">
        <v>1200000</v>
      </c>
      <c r="JI13" s="12">
        <v>1200000</v>
      </c>
      <c r="JJ13" s="12">
        <v>1200000</v>
      </c>
      <c r="JK13" s="12">
        <v>1200000</v>
      </c>
      <c r="JL13" s="12">
        <v>1200000</v>
      </c>
      <c r="JM13" s="12">
        <v>1200000</v>
      </c>
      <c r="JN13" s="12">
        <v>1200000</v>
      </c>
      <c r="JO13" s="12">
        <v>1200000</v>
      </c>
      <c r="JP13" s="12">
        <v>1200000</v>
      </c>
      <c r="JQ13" s="12">
        <v>1200000</v>
      </c>
      <c r="JR13" s="12">
        <v>1200000</v>
      </c>
      <c r="JS13" s="12">
        <v>1200000</v>
      </c>
      <c r="JT13" s="12">
        <v>1200000</v>
      </c>
      <c r="JU13" s="12">
        <v>1200000</v>
      </c>
      <c r="JV13" s="12">
        <v>1200000</v>
      </c>
      <c r="JW13" s="12">
        <v>1200000</v>
      </c>
      <c r="JX13" s="12">
        <v>1200000</v>
      </c>
      <c r="JY13" s="12">
        <v>1200000</v>
      </c>
      <c r="JZ13" s="12">
        <v>1200000</v>
      </c>
      <c r="KA13" s="12">
        <v>1200000</v>
      </c>
      <c r="KB13" s="12">
        <v>1200000</v>
      </c>
      <c r="KC13" s="12">
        <v>1200000</v>
      </c>
      <c r="KD13" s="12">
        <v>1200000</v>
      </c>
      <c r="KE13" s="12">
        <v>1200000</v>
      </c>
      <c r="KF13" s="12">
        <v>1200000</v>
      </c>
      <c r="KG13" s="12">
        <v>1200000</v>
      </c>
      <c r="KH13" s="12">
        <v>1200000</v>
      </c>
      <c r="KI13" s="12">
        <v>1200000</v>
      </c>
      <c r="KJ13" s="12">
        <v>1200000</v>
      </c>
      <c r="KK13" s="12">
        <v>1200000</v>
      </c>
      <c r="KL13" s="12">
        <v>1200000</v>
      </c>
      <c r="KM13" s="12">
        <v>1200000</v>
      </c>
      <c r="KN13" s="12">
        <v>1200000</v>
      </c>
      <c r="KO13" s="12">
        <v>1200000</v>
      </c>
      <c r="KP13" s="12">
        <v>1200000</v>
      </c>
      <c r="KQ13" s="12">
        <v>1200000</v>
      </c>
      <c r="KR13" s="12">
        <v>1200000</v>
      </c>
      <c r="KS13" s="12">
        <v>1200000</v>
      </c>
      <c r="KT13" s="12">
        <v>1200000</v>
      </c>
      <c r="KU13" s="12">
        <v>1200000</v>
      </c>
      <c r="KV13" s="12">
        <v>1200000</v>
      </c>
      <c r="KW13" s="12">
        <v>1200000</v>
      </c>
      <c r="KX13" s="12">
        <v>1200000</v>
      </c>
      <c r="KY13" s="12">
        <v>1200000</v>
      </c>
      <c r="KZ13" s="12">
        <v>1200000</v>
      </c>
      <c r="LA13" s="12">
        <v>1200000</v>
      </c>
      <c r="LB13" s="12">
        <v>1200000</v>
      </c>
      <c r="LC13" s="12">
        <v>1200000</v>
      </c>
      <c r="LD13" s="12">
        <v>1200000</v>
      </c>
      <c r="LE13" s="12">
        <v>1200000</v>
      </c>
      <c r="LF13" s="12">
        <v>1200000</v>
      </c>
      <c r="LG13" s="12">
        <v>1200000</v>
      </c>
      <c r="LH13" s="12">
        <v>1200000</v>
      </c>
      <c r="LI13" s="12">
        <v>1200000</v>
      </c>
      <c r="LJ13" s="12">
        <v>1200000</v>
      </c>
      <c r="LK13" s="12">
        <v>1200000</v>
      </c>
      <c r="LL13" s="12">
        <v>1200000</v>
      </c>
      <c r="LM13" s="12">
        <v>1200000</v>
      </c>
      <c r="LN13" s="12">
        <v>1200000</v>
      </c>
      <c r="LO13" s="12">
        <v>1200000</v>
      </c>
      <c r="LP13" s="12">
        <v>1200000</v>
      </c>
      <c r="LQ13" s="12">
        <v>1200000</v>
      </c>
      <c r="LR13" s="12">
        <v>1200000</v>
      </c>
      <c r="LS13" s="12">
        <v>1200000</v>
      </c>
      <c r="LT13" s="12">
        <v>1200000</v>
      </c>
      <c r="LU13" s="12">
        <v>1200000</v>
      </c>
      <c r="LV13" s="12">
        <v>1200000</v>
      </c>
      <c r="LW13" s="12">
        <v>1200000</v>
      </c>
      <c r="LX13" s="12">
        <v>1200000</v>
      </c>
      <c r="LY13" s="12">
        <v>1200000</v>
      </c>
      <c r="LZ13" s="12">
        <v>1200000</v>
      </c>
      <c r="MA13" s="12">
        <v>1200000</v>
      </c>
      <c r="MB13" s="12">
        <v>1200000</v>
      </c>
      <c r="MC13" s="12">
        <v>1200000</v>
      </c>
      <c r="MD13" s="12">
        <v>1200000</v>
      </c>
      <c r="ME13" s="12">
        <v>1200000</v>
      </c>
      <c r="MF13" s="12">
        <v>1200000</v>
      </c>
      <c r="MG13" s="12">
        <v>1200000</v>
      </c>
      <c r="MH13" s="12">
        <v>1200000</v>
      </c>
      <c r="MI13" s="12">
        <v>1200000</v>
      </c>
      <c r="MJ13" s="12">
        <v>1200000</v>
      </c>
      <c r="MK13" s="12">
        <v>1200000</v>
      </c>
      <c r="ML13" s="12">
        <v>1200000</v>
      </c>
      <c r="MM13" s="12">
        <v>1200000</v>
      </c>
      <c r="MN13" s="12">
        <v>1200000</v>
      </c>
      <c r="MO13" s="12">
        <v>1200000</v>
      </c>
      <c r="MP13" s="12">
        <v>1200000</v>
      </c>
      <c r="MQ13" s="12">
        <v>1200000</v>
      </c>
      <c r="MR13" s="12">
        <v>1200000</v>
      </c>
      <c r="MS13" s="12">
        <v>1200000</v>
      </c>
      <c r="MT13" s="12">
        <v>1200000</v>
      </c>
      <c r="MU13" s="12">
        <v>1200000</v>
      </c>
      <c r="MV13" s="12">
        <v>1200000</v>
      </c>
      <c r="MW13" s="12">
        <v>1200000</v>
      </c>
      <c r="MX13" s="12">
        <v>1200000</v>
      </c>
      <c r="MY13" s="12">
        <v>1200000</v>
      </c>
      <c r="MZ13" s="12">
        <v>1200000</v>
      </c>
      <c r="NA13" s="12">
        <v>1200000</v>
      </c>
      <c r="NB13" s="12">
        <v>1200000</v>
      </c>
      <c r="NC13" s="12">
        <v>1200000</v>
      </c>
      <c r="ND13" s="12">
        <v>1200000</v>
      </c>
      <c r="NE13" s="12">
        <v>1200000</v>
      </c>
      <c r="NF13" s="12">
        <v>1200000</v>
      </c>
      <c r="NG13" s="12">
        <v>1200000</v>
      </c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OA13" s="29"/>
    </row>
    <row r="14" spans="1:393" x14ac:dyDescent="0.4">
      <c r="A14" s="1">
        <v>3</v>
      </c>
      <c r="B14" s="1" t="s">
        <v>29</v>
      </c>
      <c r="C14" s="9">
        <v>7795</v>
      </c>
      <c r="D14" s="10" t="s">
        <v>198</v>
      </c>
      <c r="E14" s="11" t="s">
        <v>28</v>
      </c>
      <c r="F14" s="30">
        <f>VLOOKUP(E14,股數總表!A:D,4,0)</f>
        <v>22000</v>
      </c>
      <c r="G14" s="12">
        <v>22000</v>
      </c>
      <c r="H14" s="12">
        <v>22000</v>
      </c>
      <c r="I14" s="12">
        <v>22000</v>
      </c>
      <c r="J14" s="12">
        <v>22000</v>
      </c>
      <c r="K14" s="12">
        <v>22000</v>
      </c>
      <c r="L14" s="12">
        <v>22000</v>
      </c>
      <c r="M14" s="12">
        <v>22000</v>
      </c>
      <c r="N14" s="12">
        <v>22000</v>
      </c>
      <c r="O14" s="12">
        <v>22000</v>
      </c>
      <c r="P14" s="12">
        <v>22000</v>
      </c>
      <c r="Q14" s="12">
        <v>22000</v>
      </c>
      <c r="R14" s="12">
        <v>22000</v>
      </c>
      <c r="S14" s="12">
        <v>22000</v>
      </c>
      <c r="T14" s="12">
        <v>22000</v>
      </c>
      <c r="U14" s="12">
        <v>22000</v>
      </c>
      <c r="V14" s="12">
        <v>22000</v>
      </c>
      <c r="W14" s="12">
        <v>22000</v>
      </c>
      <c r="X14" s="12">
        <v>22000</v>
      </c>
      <c r="Y14" s="12">
        <v>22000</v>
      </c>
      <c r="Z14" s="12">
        <v>22000</v>
      </c>
      <c r="AA14" s="12">
        <v>22000</v>
      </c>
      <c r="AB14" s="12">
        <v>22000</v>
      </c>
      <c r="AC14" s="12">
        <v>22000</v>
      </c>
      <c r="AD14" s="12">
        <v>22000</v>
      </c>
      <c r="AE14" s="12">
        <v>22000</v>
      </c>
      <c r="AF14" s="12">
        <v>22000</v>
      </c>
      <c r="AG14" s="12">
        <v>22000</v>
      </c>
      <c r="AH14" s="12">
        <v>22000</v>
      </c>
      <c r="AI14" s="12">
        <v>22000</v>
      </c>
      <c r="AJ14" s="12">
        <v>35000</v>
      </c>
      <c r="AK14" s="12">
        <v>55000</v>
      </c>
      <c r="AL14" s="12">
        <v>72000</v>
      </c>
      <c r="AM14" s="12">
        <v>102000</v>
      </c>
      <c r="AN14" s="12">
        <v>163000</v>
      </c>
      <c r="AO14" s="12">
        <v>163000</v>
      </c>
      <c r="AP14" s="12">
        <v>163000</v>
      </c>
      <c r="AQ14" s="12">
        <v>173000</v>
      </c>
      <c r="AR14" s="12">
        <v>225000</v>
      </c>
      <c r="AS14" s="12">
        <v>225000</v>
      </c>
      <c r="AT14" s="12">
        <v>225000</v>
      </c>
      <c r="AU14" s="12">
        <v>225000</v>
      </c>
      <c r="AV14" s="12">
        <v>225000</v>
      </c>
      <c r="AW14" s="12">
        <v>225000</v>
      </c>
      <c r="AX14" s="12">
        <v>225000</v>
      </c>
      <c r="AY14" s="12">
        <v>225000</v>
      </c>
      <c r="AZ14" s="12">
        <v>225000</v>
      </c>
      <c r="BA14" s="12">
        <v>225000</v>
      </c>
      <c r="BB14" s="12">
        <v>225000</v>
      </c>
      <c r="BC14" s="12">
        <v>225000</v>
      </c>
      <c r="BD14" s="12">
        <v>225000</v>
      </c>
      <c r="BE14" s="12">
        <v>225000</v>
      </c>
      <c r="BF14" s="12">
        <v>227000</v>
      </c>
      <c r="BG14" s="12">
        <v>227000</v>
      </c>
      <c r="BH14" s="12">
        <v>227000</v>
      </c>
      <c r="BI14" s="12">
        <v>227000</v>
      </c>
      <c r="BJ14" s="12">
        <v>227000</v>
      </c>
      <c r="BK14" s="12">
        <v>251000</v>
      </c>
      <c r="BL14" s="12">
        <v>266000</v>
      </c>
      <c r="BM14" s="12">
        <v>266000</v>
      </c>
      <c r="BN14" s="12">
        <v>266000</v>
      </c>
      <c r="BO14" s="12">
        <v>266000</v>
      </c>
      <c r="BP14" s="12">
        <v>266000</v>
      </c>
      <c r="BQ14" s="12">
        <v>266000</v>
      </c>
      <c r="BR14" s="12">
        <v>266000</v>
      </c>
      <c r="BS14" s="12">
        <v>266000</v>
      </c>
      <c r="BT14" s="12">
        <v>266000</v>
      </c>
      <c r="BU14" s="12">
        <v>266000</v>
      </c>
      <c r="BV14" s="12">
        <v>266000</v>
      </c>
      <c r="BW14" s="12">
        <v>266000</v>
      </c>
      <c r="BX14" s="12">
        <v>266000</v>
      </c>
      <c r="BY14" s="12">
        <v>266000</v>
      </c>
      <c r="BZ14" s="12">
        <v>266000</v>
      </c>
      <c r="CA14" s="12">
        <v>266000</v>
      </c>
      <c r="CB14" s="12">
        <v>276000</v>
      </c>
      <c r="CC14" s="12">
        <v>276000</v>
      </c>
      <c r="CD14" s="12">
        <v>276000</v>
      </c>
      <c r="CE14" s="12">
        <v>276000</v>
      </c>
      <c r="CF14" s="12">
        <v>276000</v>
      </c>
      <c r="CG14" s="12">
        <v>276000</v>
      </c>
      <c r="CH14" s="12">
        <v>276000</v>
      </c>
      <c r="CI14" s="12">
        <v>276000</v>
      </c>
      <c r="CJ14" s="12">
        <v>276000</v>
      </c>
      <c r="CK14" s="12">
        <v>276000</v>
      </c>
      <c r="CL14" s="12">
        <v>276000</v>
      </c>
      <c r="CM14" s="12">
        <v>276000</v>
      </c>
      <c r="CN14" s="12">
        <v>276000</v>
      </c>
      <c r="CO14" s="12">
        <v>276000</v>
      </c>
      <c r="CP14" s="12">
        <v>276000</v>
      </c>
      <c r="CQ14" s="12">
        <v>276000</v>
      </c>
      <c r="CR14" s="12">
        <v>276000</v>
      </c>
      <c r="CS14" s="12">
        <v>276000</v>
      </c>
      <c r="CT14" s="12">
        <v>276000</v>
      </c>
      <c r="CU14" s="12">
        <v>276000</v>
      </c>
      <c r="CV14" s="12">
        <v>276000</v>
      </c>
      <c r="CW14" s="12">
        <v>276000</v>
      </c>
      <c r="CX14" s="12">
        <v>276000</v>
      </c>
      <c r="CY14" s="12">
        <v>276000</v>
      </c>
      <c r="CZ14" s="12">
        <v>276000</v>
      </c>
      <c r="DA14" s="12">
        <v>276000</v>
      </c>
      <c r="DB14" s="12">
        <v>276000</v>
      </c>
      <c r="DC14" s="12">
        <v>276000</v>
      </c>
      <c r="DD14" s="12">
        <v>276000</v>
      </c>
      <c r="DE14" s="12">
        <v>276000</v>
      </c>
      <c r="DF14" s="12">
        <v>276000</v>
      </c>
      <c r="DG14" s="12">
        <v>276000</v>
      </c>
      <c r="DH14" s="12">
        <v>276000</v>
      </c>
      <c r="DI14" s="12">
        <v>276000</v>
      </c>
      <c r="DJ14" s="12">
        <v>276000</v>
      </c>
      <c r="DK14" s="12">
        <v>276000</v>
      </c>
      <c r="DL14" s="12">
        <v>276000</v>
      </c>
      <c r="DM14" s="12">
        <v>276000</v>
      </c>
      <c r="DN14" s="12">
        <v>276000</v>
      </c>
      <c r="DO14" s="12">
        <v>276000</v>
      </c>
      <c r="DP14" s="12">
        <v>276000</v>
      </c>
      <c r="DQ14" s="12">
        <v>276000</v>
      </c>
      <c r="DR14" s="12">
        <v>276000</v>
      </c>
      <c r="DS14" s="12">
        <v>276000</v>
      </c>
      <c r="DT14" s="12">
        <v>276000</v>
      </c>
      <c r="DU14" s="12">
        <v>276000</v>
      </c>
      <c r="DV14" s="12">
        <v>276000</v>
      </c>
      <c r="DW14" s="12">
        <v>276000</v>
      </c>
      <c r="DX14" s="12">
        <v>276000</v>
      </c>
      <c r="DY14" s="12">
        <v>276000</v>
      </c>
      <c r="DZ14" s="12">
        <v>276000</v>
      </c>
      <c r="EA14" s="12">
        <v>276000</v>
      </c>
      <c r="EB14" s="12">
        <v>276000</v>
      </c>
      <c r="EC14" s="12">
        <v>276000</v>
      </c>
      <c r="ED14" s="12">
        <v>276000</v>
      </c>
      <c r="EE14" s="12">
        <v>276000</v>
      </c>
      <c r="EF14" s="12">
        <v>276000</v>
      </c>
      <c r="EG14" s="12">
        <v>276000</v>
      </c>
      <c r="EH14" s="12">
        <v>276000</v>
      </c>
      <c r="EI14" s="12">
        <v>276000</v>
      </c>
      <c r="EJ14" s="12">
        <v>276000</v>
      </c>
      <c r="EK14" s="12">
        <v>276000</v>
      </c>
      <c r="EL14" s="12">
        <v>276000</v>
      </c>
      <c r="EM14" s="12">
        <v>276000</v>
      </c>
      <c r="EN14" s="12">
        <v>276000</v>
      </c>
      <c r="EO14" s="12">
        <v>276000</v>
      </c>
      <c r="EP14" s="12">
        <v>276000</v>
      </c>
      <c r="EQ14" s="12">
        <v>276000</v>
      </c>
      <c r="ER14" s="12">
        <v>276000</v>
      </c>
      <c r="ES14" s="12">
        <v>276000</v>
      </c>
      <c r="ET14" s="12">
        <v>276000</v>
      </c>
      <c r="EU14" s="12">
        <v>276000</v>
      </c>
      <c r="EV14" s="12">
        <v>276000</v>
      </c>
      <c r="EW14" s="12">
        <v>276000</v>
      </c>
      <c r="EX14" s="12">
        <v>276000</v>
      </c>
      <c r="EY14" s="12">
        <v>276000</v>
      </c>
      <c r="EZ14" s="12">
        <v>276000</v>
      </c>
      <c r="FA14" s="12">
        <v>276000</v>
      </c>
      <c r="FB14" s="12">
        <v>276000</v>
      </c>
      <c r="FC14" s="12">
        <v>276000</v>
      </c>
      <c r="FD14" s="12">
        <v>276000</v>
      </c>
      <c r="FE14" s="12">
        <v>276000</v>
      </c>
      <c r="FF14" s="12">
        <v>276000</v>
      </c>
      <c r="FG14" s="12">
        <v>276000</v>
      </c>
      <c r="FH14" s="12">
        <v>276000</v>
      </c>
      <c r="FI14" s="12">
        <v>276000</v>
      </c>
      <c r="FJ14" s="12">
        <v>276000</v>
      </c>
      <c r="FK14" s="12">
        <v>276000</v>
      </c>
      <c r="FL14" s="12">
        <v>276000</v>
      </c>
      <c r="FM14" s="12">
        <v>276000</v>
      </c>
      <c r="FN14" s="12">
        <v>276000</v>
      </c>
      <c r="FO14" s="12">
        <v>276000</v>
      </c>
      <c r="FP14" s="12">
        <v>276000</v>
      </c>
      <c r="FQ14" s="12">
        <v>276000</v>
      </c>
      <c r="FR14" s="12">
        <v>276000</v>
      </c>
      <c r="FS14" s="12">
        <v>276000</v>
      </c>
      <c r="FT14" s="12">
        <v>276000</v>
      </c>
      <c r="FU14" s="12">
        <v>276000</v>
      </c>
      <c r="FV14" s="12">
        <v>276000</v>
      </c>
      <c r="FW14" s="12">
        <v>276000</v>
      </c>
      <c r="FX14" s="12">
        <v>276000</v>
      </c>
      <c r="FY14" s="12">
        <v>276000</v>
      </c>
      <c r="FZ14" s="12">
        <v>276000</v>
      </c>
      <c r="GA14" s="12">
        <v>276000</v>
      </c>
      <c r="GB14" s="12">
        <v>276000</v>
      </c>
      <c r="GC14" s="12">
        <v>276000</v>
      </c>
      <c r="GD14" s="12">
        <v>276000</v>
      </c>
      <c r="GE14" s="12">
        <v>276000</v>
      </c>
      <c r="GF14" s="12">
        <v>276000</v>
      </c>
      <c r="GG14" s="12">
        <v>276000</v>
      </c>
      <c r="GH14" s="12">
        <v>276000</v>
      </c>
      <c r="GI14" s="12">
        <v>276000</v>
      </c>
      <c r="GJ14" s="12">
        <v>276000</v>
      </c>
      <c r="GK14" s="12">
        <v>276000</v>
      </c>
      <c r="GL14" s="12">
        <v>276000</v>
      </c>
      <c r="GM14" s="12">
        <v>276000</v>
      </c>
      <c r="GN14" s="12">
        <v>276000</v>
      </c>
      <c r="GO14" s="12">
        <v>276000</v>
      </c>
      <c r="GP14" s="12">
        <v>276000</v>
      </c>
      <c r="GQ14" s="12">
        <v>276000</v>
      </c>
      <c r="GR14" s="12">
        <v>276000</v>
      </c>
      <c r="GS14" s="12">
        <v>276000</v>
      </c>
      <c r="GT14" s="12">
        <v>276000</v>
      </c>
      <c r="GU14" s="12">
        <v>276000</v>
      </c>
      <c r="GV14" s="12">
        <v>276000</v>
      </c>
      <c r="GW14" s="12">
        <v>276000</v>
      </c>
      <c r="GX14" s="12">
        <v>276000</v>
      </c>
      <c r="GY14" s="12">
        <v>276000</v>
      </c>
      <c r="GZ14" s="12">
        <v>276000</v>
      </c>
      <c r="HA14" s="12">
        <v>276000</v>
      </c>
      <c r="HB14" s="12">
        <v>276000</v>
      </c>
      <c r="HC14" s="12">
        <v>276000</v>
      </c>
      <c r="HD14" s="12">
        <v>276000</v>
      </c>
      <c r="HE14" s="12">
        <v>276000</v>
      </c>
      <c r="HF14" s="12">
        <v>276000</v>
      </c>
      <c r="HG14" s="12">
        <v>276000</v>
      </c>
      <c r="HH14" s="12">
        <v>276000</v>
      </c>
      <c r="HI14" s="12">
        <v>276000</v>
      </c>
      <c r="HJ14" s="12">
        <v>276000</v>
      </c>
      <c r="HK14" s="12">
        <v>276000</v>
      </c>
      <c r="HL14" s="12">
        <v>276000</v>
      </c>
      <c r="HM14" s="12">
        <v>276000</v>
      </c>
      <c r="HN14" s="12">
        <v>276000</v>
      </c>
      <c r="HO14" s="12">
        <v>276000</v>
      </c>
      <c r="HP14" s="12">
        <v>276000</v>
      </c>
      <c r="HQ14" s="12">
        <v>276000</v>
      </c>
      <c r="HR14" s="12">
        <v>276000</v>
      </c>
      <c r="HS14" s="12">
        <v>276000</v>
      </c>
      <c r="HT14" s="12">
        <v>276000</v>
      </c>
      <c r="HU14" s="12">
        <v>276000</v>
      </c>
      <c r="HV14" s="12">
        <v>276000</v>
      </c>
      <c r="HW14" s="12">
        <v>276000</v>
      </c>
      <c r="HX14" s="12">
        <v>276000</v>
      </c>
      <c r="HY14" s="12">
        <v>276000</v>
      </c>
      <c r="HZ14" s="12">
        <v>276000</v>
      </c>
      <c r="IA14" s="12">
        <v>276000</v>
      </c>
      <c r="IB14" s="12">
        <v>276000</v>
      </c>
      <c r="IC14" s="12">
        <v>276000</v>
      </c>
      <c r="ID14" s="12">
        <v>276000</v>
      </c>
      <c r="IE14" s="12">
        <v>276000</v>
      </c>
      <c r="IF14" s="12">
        <v>276000</v>
      </c>
      <c r="IG14" s="12">
        <v>276000</v>
      </c>
      <c r="IH14" s="12">
        <v>276000</v>
      </c>
      <c r="II14" s="12">
        <v>276000</v>
      </c>
      <c r="IJ14" s="12">
        <v>276000</v>
      </c>
      <c r="IK14" s="12">
        <v>276000</v>
      </c>
      <c r="IL14" s="12">
        <v>276000</v>
      </c>
      <c r="IM14" s="12">
        <v>276000</v>
      </c>
      <c r="IN14" s="12">
        <v>276000</v>
      </c>
      <c r="IO14" s="12">
        <v>276000</v>
      </c>
      <c r="IP14" s="12">
        <v>276000</v>
      </c>
      <c r="IQ14" s="12">
        <v>276000</v>
      </c>
      <c r="IR14" s="12">
        <v>276000</v>
      </c>
      <c r="IS14" s="12">
        <v>276000</v>
      </c>
      <c r="IT14" s="12">
        <v>276000</v>
      </c>
      <c r="IU14" s="12">
        <v>276000</v>
      </c>
      <c r="IV14" s="12">
        <v>276000</v>
      </c>
      <c r="IW14" s="12">
        <v>276000</v>
      </c>
      <c r="IX14" s="12">
        <v>276000</v>
      </c>
      <c r="IY14" s="12">
        <v>276000</v>
      </c>
      <c r="IZ14" s="12">
        <v>276000</v>
      </c>
      <c r="JA14" s="12">
        <v>276000</v>
      </c>
      <c r="JB14" s="12">
        <v>276000</v>
      </c>
      <c r="JC14" s="12">
        <v>276000</v>
      </c>
      <c r="JD14" s="12">
        <v>276000</v>
      </c>
      <c r="JE14" s="12">
        <v>276000</v>
      </c>
      <c r="JF14" s="12">
        <v>276000</v>
      </c>
      <c r="JG14" s="12">
        <v>276000</v>
      </c>
      <c r="JH14" s="12">
        <v>276000</v>
      </c>
      <c r="JI14" s="12">
        <v>276000</v>
      </c>
      <c r="JJ14" s="12">
        <v>276000</v>
      </c>
      <c r="JK14" s="12">
        <v>276000</v>
      </c>
      <c r="JL14" s="12">
        <v>276000</v>
      </c>
      <c r="JM14" s="12">
        <v>276000</v>
      </c>
      <c r="JN14" s="12">
        <v>276000</v>
      </c>
      <c r="JO14" s="12">
        <v>276000</v>
      </c>
      <c r="JP14" s="12">
        <v>276000</v>
      </c>
      <c r="JQ14" s="12">
        <v>276000</v>
      </c>
      <c r="JR14" s="12">
        <v>276000</v>
      </c>
      <c r="JS14" s="12">
        <v>276000</v>
      </c>
      <c r="JT14" s="12">
        <v>276000</v>
      </c>
      <c r="JU14" s="12">
        <v>276000</v>
      </c>
      <c r="JV14" s="12">
        <v>276000</v>
      </c>
      <c r="JW14" s="12">
        <v>276000</v>
      </c>
      <c r="JX14" s="12">
        <v>276000</v>
      </c>
      <c r="JY14" s="12">
        <v>276000</v>
      </c>
      <c r="JZ14" s="12">
        <v>276000</v>
      </c>
      <c r="KA14" s="12">
        <v>276000</v>
      </c>
      <c r="KB14" s="12">
        <v>276000</v>
      </c>
      <c r="KC14" s="12">
        <v>276000</v>
      </c>
      <c r="KD14" s="12">
        <v>276000</v>
      </c>
      <c r="KE14" s="12">
        <v>276000</v>
      </c>
      <c r="KF14" s="12">
        <v>276000</v>
      </c>
      <c r="KG14" s="12">
        <v>276000</v>
      </c>
      <c r="KH14" s="12">
        <v>276000</v>
      </c>
      <c r="KI14" s="12">
        <v>276000</v>
      </c>
      <c r="KJ14" s="12">
        <v>276000</v>
      </c>
      <c r="KK14" s="12">
        <v>276000</v>
      </c>
      <c r="KL14" s="12">
        <v>276000</v>
      </c>
      <c r="KM14" s="12">
        <v>276000</v>
      </c>
      <c r="KN14" s="12">
        <v>276000</v>
      </c>
      <c r="KO14" s="12">
        <v>276000</v>
      </c>
      <c r="KP14" s="12">
        <v>276000</v>
      </c>
      <c r="KQ14" s="12">
        <v>276000</v>
      </c>
      <c r="KR14" s="12">
        <v>276000</v>
      </c>
      <c r="KS14" s="12">
        <v>276000</v>
      </c>
      <c r="KT14" s="12">
        <v>276000</v>
      </c>
      <c r="KU14" s="12">
        <v>276000</v>
      </c>
      <c r="KV14" s="12">
        <v>276000</v>
      </c>
      <c r="KW14" s="12">
        <v>276000</v>
      </c>
      <c r="KX14" s="12">
        <v>276000</v>
      </c>
      <c r="KY14" s="12">
        <v>276000</v>
      </c>
      <c r="KZ14" s="12">
        <v>276000</v>
      </c>
      <c r="LA14" s="12">
        <v>276000</v>
      </c>
      <c r="LB14" s="12">
        <v>276000</v>
      </c>
      <c r="LC14" s="12">
        <v>276000</v>
      </c>
      <c r="LD14" s="12">
        <v>276000</v>
      </c>
      <c r="LE14" s="12">
        <v>276000</v>
      </c>
      <c r="LF14" s="12">
        <v>276000</v>
      </c>
      <c r="LG14" s="12">
        <v>276000</v>
      </c>
      <c r="LH14" s="12">
        <v>276000</v>
      </c>
      <c r="LI14" s="12">
        <v>276000</v>
      </c>
      <c r="LJ14" s="12">
        <v>276000</v>
      </c>
      <c r="LK14" s="12">
        <v>276000</v>
      </c>
      <c r="LL14" s="12">
        <v>276000</v>
      </c>
      <c r="LM14" s="12">
        <v>276000</v>
      </c>
      <c r="LN14" s="12">
        <v>276000</v>
      </c>
      <c r="LO14" s="12">
        <v>276000</v>
      </c>
      <c r="LP14" s="12">
        <v>276000</v>
      </c>
      <c r="LQ14" s="12">
        <v>276000</v>
      </c>
      <c r="LR14" s="12">
        <v>276000</v>
      </c>
      <c r="LS14" s="12">
        <v>276000</v>
      </c>
      <c r="LT14" s="12">
        <v>276000</v>
      </c>
      <c r="LU14" s="12">
        <v>276000</v>
      </c>
      <c r="LV14" s="12">
        <v>276000</v>
      </c>
      <c r="LW14" s="12">
        <v>276000</v>
      </c>
      <c r="LX14" s="12">
        <v>276000</v>
      </c>
      <c r="LY14" s="12">
        <v>276000</v>
      </c>
      <c r="LZ14" s="12">
        <v>276000</v>
      </c>
      <c r="MA14" s="12">
        <v>276000</v>
      </c>
      <c r="MB14" s="12">
        <v>276000</v>
      </c>
      <c r="MC14" s="12">
        <v>276000</v>
      </c>
      <c r="MD14" s="12">
        <v>276000</v>
      </c>
      <c r="ME14" s="12">
        <v>276000</v>
      </c>
      <c r="MF14" s="12">
        <v>276000</v>
      </c>
      <c r="MG14" s="12">
        <v>276000</v>
      </c>
      <c r="MH14" s="12">
        <v>276000</v>
      </c>
      <c r="MI14" s="12">
        <v>276000</v>
      </c>
      <c r="MJ14" s="12">
        <v>276000</v>
      </c>
      <c r="MK14" s="12">
        <v>276000</v>
      </c>
      <c r="ML14" s="12">
        <v>276000</v>
      </c>
      <c r="MM14" s="12">
        <v>276000</v>
      </c>
      <c r="MN14" s="12">
        <v>276000</v>
      </c>
      <c r="MO14" s="12">
        <v>276000</v>
      </c>
      <c r="MP14" s="12">
        <v>276000</v>
      </c>
      <c r="MQ14" s="12">
        <v>276000</v>
      </c>
      <c r="MR14" s="12">
        <v>276000</v>
      </c>
      <c r="MS14" s="12">
        <v>276000</v>
      </c>
      <c r="MT14" s="12">
        <v>276000</v>
      </c>
      <c r="MU14" s="12">
        <v>276000</v>
      </c>
      <c r="MV14" s="12">
        <v>276000</v>
      </c>
      <c r="MW14" s="12">
        <v>276000</v>
      </c>
      <c r="MX14" s="12">
        <v>276000</v>
      </c>
      <c r="MY14" s="12">
        <v>276000</v>
      </c>
      <c r="MZ14" s="12">
        <v>276000</v>
      </c>
      <c r="NA14" s="12">
        <v>276000</v>
      </c>
      <c r="NB14" s="12">
        <v>276000</v>
      </c>
      <c r="NC14" s="12">
        <v>276000</v>
      </c>
      <c r="ND14" s="12">
        <v>276000</v>
      </c>
      <c r="NE14" s="12">
        <v>276000</v>
      </c>
      <c r="NF14" s="12">
        <v>276000</v>
      </c>
      <c r="NG14" s="12">
        <v>276000</v>
      </c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OA14" s="29"/>
    </row>
    <row r="15" spans="1:393" x14ac:dyDescent="0.4">
      <c r="A15" s="1">
        <v>3</v>
      </c>
      <c r="B15" s="1" t="s">
        <v>37</v>
      </c>
      <c r="C15" s="9">
        <v>7824</v>
      </c>
      <c r="D15" s="10" t="s">
        <v>199</v>
      </c>
      <c r="E15" s="11" t="s">
        <v>38</v>
      </c>
      <c r="F15" s="30">
        <f>VLOOKUP(E15,股數總表!A:D,4,0)</f>
        <v>1207895</v>
      </c>
      <c r="G15" s="12">
        <v>1207895</v>
      </c>
      <c r="H15" s="12">
        <v>1207895</v>
      </c>
      <c r="I15" s="12">
        <v>1207895</v>
      </c>
      <c r="J15" s="12">
        <v>1207895</v>
      </c>
      <c r="K15" s="12">
        <v>1207895</v>
      </c>
      <c r="L15" s="12">
        <v>1207895</v>
      </c>
      <c r="M15" s="12">
        <v>1207895</v>
      </c>
      <c r="N15" s="12">
        <v>1207895</v>
      </c>
      <c r="O15" s="12">
        <v>1207895</v>
      </c>
      <c r="P15" s="12">
        <v>1207895</v>
      </c>
      <c r="Q15" s="12">
        <v>1207895</v>
      </c>
      <c r="R15" s="12">
        <v>1207895</v>
      </c>
      <c r="S15" s="12">
        <v>1207895</v>
      </c>
      <c r="T15" s="12">
        <v>1207895</v>
      </c>
      <c r="U15" s="12">
        <v>1207895</v>
      </c>
      <c r="V15" s="12">
        <v>1207895</v>
      </c>
      <c r="W15" s="12">
        <v>1207895</v>
      </c>
      <c r="X15" s="12">
        <v>1207895</v>
      </c>
      <c r="Y15" s="12">
        <v>1207895</v>
      </c>
      <c r="Z15" s="12">
        <v>1207895</v>
      </c>
      <c r="AA15" s="12">
        <v>1207895</v>
      </c>
      <c r="AB15" s="12">
        <v>1207895</v>
      </c>
      <c r="AC15" s="12">
        <v>1207895</v>
      </c>
      <c r="AD15" s="12">
        <v>1207895</v>
      </c>
      <c r="AE15" s="12">
        <v>1207895</v>
      </c>
      <c r="AF15" s="12">
        <v>1207895</v>
      </c>
      <c r="AG15" s="12">
        <v>1207895</v>
      </c>
      <c r="AH15" s="12">
        <v>1207895</v>
      </c>
      <c r="AI15" s="12">
        <v>1207895</v>
      </c>
      <c r="AJ15" s="12">
        <v>1207895</v>
      </c>
      <c r="AK15" s="12">
        <v>1207895</v>
      </c>
      <c r="AL15" s="12">
        <v>1207895</v>
      </c>
      <c r="AM15" s="12">
        <v>1207895</v>
      </c>
      <c r="AN15" s="12">
        <v>1207895</v>
      </c>
      <c r="AO15" s="12">
        <v>1207895</v>
      </c>
      <c r="AP15" s="12">
        <v>1207895</v>
      </c>
      <c r="AQ15" s="12">
        <v>1207895</v>
      </c>
      <c r="AR15" s="12">
        <v>1207895</v>
      </c>
      <c r="AS15" s="12">
        <v>1207895</v>
      </c>
      <c r="AT15" s="12">
        <v>1207895</v>
      </c>
      <c r="AU15" s="12">
        <v>1207895</v>
      </c>
      <c r="AV15" s="12">
        <v>1207895</v>
      </c>
      <c r="AW15" s="12">
        <v>1207895</v>
      </c>
      <c r="AX15" s="12">
        <v>1207895</v>
      </c>
      <c r="AY15" s="12">
        <v>1207895</v>
      </c>
      <c r="AZ15" s="12">
        <v>1207895</v>
      </c>
      <c r="BA15" s="12">
        <v>1207895</v>
      </c>
      <c r="BB15" s="12">
        <v>1207895</v>
      </c>
      <c r="BC15" s="12">
        <v>1207895</v>
      </c>
      <c r="BD15" s="12">
        <v>1207895</v>
      </c>
      <c r="BE15" s="12">
        <v>1207895</v>
      </c>
      <c r="BF15" s="12">
        <v>1207895</v>
      </c>
      <c r="BG15" s="12">
        <v>1207895</v>
      </c>
      <c r="BH15" s="12">
        <v>1207895</v>
      </c>
      <c r="BI15" s="12">
        <v>1207895</v>
      </c>
      <c r="BJ15" s="12">
        <v>1207895</v>
      </c>
      <c r="BK15" s="12">
        <v>1207895</v>
      </c>
      <c r="BL15" s="12">
        <v>1207895</v>
      </c>
      <c r="BM15" s="12">
        <v>1207895</v>
      </c>
      <c r="BN15" s="12">
        <v>1207895</v>
      </c>
      <c r="BO15" s="12">
        <v>1207895</v>
      </c>
      <c r="BP15" s="12">
        <v>1207895</v>
      </c>
      <c r="BQ15" s="12">
        <v>1207895</v>
      </c>
      <c r="BR15" s="12">
        <v>1207895</v>
      </c>
      <c r="BS15" s="12">
        <v>1207895</v>
      </c>
      <c r="BT15" s="12">
        <v>1207895</v>
      </c>
      <c r="BU15" s="12">
        <v>1207895</v>
      </c>
      <c r="BV15" s="12">
        <v>1207895</v>
      </c>
      <c r="BW15" s="12">
        <v>1207895</v>
      </c>
      <c r="BX15" s="12">
        <v>1207895</v>
      </c>
      <c r="BY15" s="12">
        <v>1207895</v>
      </c>
      <c r="BZ15" s="12">
        <v>1207895</v>
      </c>
      <c r="CA15" s="12">
        <v>1207895</v>
      </c>
      <c r="CB15" s="12">
        <v>1207895</v>
      </c>
      <c r="CC15" s="12">
        <v>1207895</v>
      </c>
      <c r="CD15" s="12">
        <v>1207895</v>
      </c>
      <c r="CE15" s="12">
        <v>1207895</v>
      </c>
      <c r="CF15" s="12">
        <v>1207895</v>
      </c>
      <c r="CG15" s="12">
        <v>1207895</v>
      </c>
      <c r="CH15" s="12">
        <v>1207895</v>
      </c>
      <c r="CI15" s="12">
        <v>1207895</v>
      </c>
      <c r="CJ15" s="12">
        <v>1207895</v>
      </c>
      <c r="CK15" s="12">
        <v>1207895</v>
      </c>
      <c r="CL15" s="12">
        <v>1207895</v>
      </c>
      <c r="CM15" s="12">
        <v>1207895</v>
      </c>
      <c r="CN15" s="12">
        <v>1207895</v>
      </c>
      <c r="CO15" s="12">
        <v>1207895</v>
      </c>
      <c r="CP15" s="12">
        <v>1207895</v>
      </c>
      <c r="CQ15" s="12">
        <v>1207895</v>
      </c>
      <c r="CR15" s="12">
        <v>1207895</v>
      </c>
      <c r="CS15" s="12">
        <v>1207895</v>
      </c>
      <c r="CT15" s="12">
        <v>1207895</v>
      </c>
      <c r="CU15" s="12">
        <v>1207895</v>
      </c>
      <c r="CV15" s="12">
        <v>1207895</v>
      </c>
      <c r="CW15" s="12">
        <v>1207895</v>
      </c>
      <c r="CX15" s="12">
        <v>1207895</v>
      </c>
      <c r="CY15" s="12">
        <v>1207895</v>
      </c>
      <c r="CZ15" s="12">
        <v>1207895</v>
      </c>
      <c r="DA15" s="12">
        <v>1207895</v>
      </c>
      <c r="DB15" s="12">
        <v>1207895</v>
      </c>
      <c r="DC15" s="12">
        <v>1207895</v>
      </c>
      <c r="DD15" s="12">
        <v>1207895</v>
      </c>
      <c r="DE15" s="12">
        <v>1207895</v>
      </c>
      <c r="DF15" s="12">
        <v>1207895</v>
      </c>
      <c r="DG15" s="12">
        <v>1207895</v>
      </c>
      <c r="DH15" s="12">
        <v>1102818</v>
      </c>
      <c r="DI15" s="12">
        <v>1102818</v>
      </c>
      <c r="DJ15" s="12">
        <v>1102818</v>
      </c>
      <c r="DK15" s="12">
        <v>1102818</v>
      </c>
      <c r="DL15" s="12">
        <v>1102818</v>
      </c>
      <c r="DM15" s="12">
        <v>1102818</v>
      </c>
      <c r="DN15" s="12">
        <v>1102818</v>
      </c>
      <c r="DO15" s="12">
        <v>1102818</v>
      </c>
      <c r="DP15" s="12">
        <v>1102818</v>
      </c>
      <c r="DQ15" s="12">
        <v>1102818</v>
      </c>
      <c r="DR15" s="12">
        <v>1102818</v>
      </c>
      <c r="DS15" s="12">
        <v>1102818</v>
      </c>
      <c r="DT15" s="12">
        <v>1102818</v>
      </c>
      <c r="DU15" s="12">
        <v>1102818</v>
      </c>
      <c r="DV15" s="12">
        <v>1102818</v>
      </c>
      <c r="DW15" s="12">
        <v>1102818</v>
      </c>
      <c r="DX15" s="12">
        <v>1102818</v>
      </c>
      <c r="DY15" s="12">
        <v>1102818</v>
      </c>
      <c r="DZ15" s="12">
        <v>1102818</v>
      </c>
      <c r="EA15" s="12">
        <v>1102818</v>
      </c>
      <c r="EB15" s="12">
        <v>1102818</v>
      </c>
      <c r="EC15" s="12">
        <v>1102818</v>
      </c>
      <c r="ED15" s="12">
        <v>1102818</v>
      </c>
      <c r="EE15" s="12">
        <v>1102818</v>
      </c>
      <c r="EF15" s="12">
        <v>1102818</v>
      </c>
      <c r="EG15" s="12">
        <v>1102818</v>
      </c>
      <c r="EH15" s="12">
        <v>1102818</v>
      </c>
      <c r="EI15" s="12">
        <v>1102818</v>
      </c>
      <c r="EJ15" s="12">
        <v>1102818</v>
      </c>
      <c r="EK15" s="12">
        <v>1102818</v>
      </c>
      <c r="EL15" s="12">
        <v>1102818</v>
      </c>
      <c r="EM15" s="12">
        <v>1102818</v>
      </c>
      <c r="EN15" s="12">
        <v>1102818</v>
      </c>
      <c r="EO15" s="12">
        <v>1102818</v>
      </c>
      <c r="EP15" s="12">
        <v>1102818</v>
      </c>
      <c r="EQ15" s="12">
        <v>1102818</v>
      </c>
      <c r="ER15" s="12">
        <v>1102818</v>
      </c>
      <c r="ES15" s="12">
        <v>1102818</v>
      </c>
      <c r="ET15" s="12">
        <v>1102818</v>
      </c>
      <c r="EU15" s="12">
        <v>1102818</v>
      </c>
      <c r="EV15" s="12">
        <v>1102818</v>
      </c>
      <c r="EW15" s="12">
        <v>1102818</v>
      </c>
      <c r="EX15" s="12">
        <v>1102818</v>
      </c>
      <c r="EY15" s="12">
        <v>1102818</v>
      </c>
      <c r="EZ15" s="12">
        <v>1102818</v>
      </c>
      <c r="FA15" s="12">
        <v>1102818</v>
      </c>
      <c r="FB15" s="12">
        <v>1102818</v>
      </c>
      <c r="FC15" s="12">
        <v>1102818</v>
      </c>
      <c r="FD15" s="12">
        <v>1102818</v>
      </c>
      <c r="FE15" s="12">
        <v>1102818</v>
      </c>
      <c r="FF15" s="12">
        <v>1102818</v>
      </c>
      <c r="FG15" s="12">
        <v>1102818</v>
      </c>
      <c r="FH15" s="12">
        <v>1102818</v>
      </c>
      <c r="FI15" s="12">
        <v>1102818</v>
      </c>
      <c r="FJ15" s="12">
        <v>1102818</v>
      </c>
      <c r="FK15" s="12">
        <v>1102818</v>
      </c>
      <c r="FL15" s="12">
        <v>1102818</v>
      </c>
      <c r="FM15" s="12">
        <v>1102818</v>
      </c>
      <c r="FN15" s="12">
        <v>1102818</v>
      </c>
      <c r="FO15" s="12">
        <v>1102818</v>
      </c>
      <c r="FP15" s="12">
        <v>1102818</v>
      </c>
      <c r="FQ15" s="12">
        <v>1102818</v>
      </c>
      <c r="FR15" s="12">
        <v>1102818</v>
      </c>
      <c r="FS15" s="12">
        <v>1102818</v>
      </c>
      <c r="FT15" s="12">
        <v>1102818</v>
      </c>
      <c r="FU15" s="12">
        <v>1102818</v>
      </c>
      <c r="FV15" s="12">
        <v>1102818</v>
      </c>
      <c r="FW15" s="12">
        <v>1102818</v>
      </c>
      <c r="FX15" s="12">
        <v>1102818</v>
      </c>
      <c r="FY15" s="12">
        <v>1102818</v>
      </c>
      <c r="FZ15" s="12">
        <v>1102818</v>
      </c>
      <c r="GA15" s="12">
        <v>1102818</v>
      </c>
      <c r="GB15" s="12">
        <v>1102818</v>
      </c>
      <c r="GC15" s="12">
        <v>1102818</v>
      </c>
      <c r="GD15" s="12">
        <v>1102818</v>
      </c>
      <c r="GE15" s="12">
        <v>1102818</v>
      </c>
      <c r="GF15" s="12">
        <v>1102818</v>
      </c>
      <c r="GG15" s="12">
        <v>1102818</v>
      </c>
      <c r="GH15" s="12">
        <v>1102818</v>
      </c>
      <c r="GI15" s="12">
        <v>1102818</v>
      </c>
      <c r="GJ15" s="12">
        <v>1102818</v>
      </c>
      <c r="GK15" s="12">
        <v>1102818</v>
      </c>
      <c r="GL15" s="12">
        <v>1102818</v>
      </c>
      <c r="GM15" s="12">
        <v>1102818</v>
      </c>
      <c r="GN15" s="12">
        <v>1102818</v>
      </c>
      <c r="GO15" s="12">
        <v>1102818</v>
      </c>
      <c r="GP15" s="12">
        <v>1102818</v>
      </c>
      <c r="GQ15" s="12">
        <v>1102818</v>
      </c>
      <c r="GR15" s="12">
        <v>1102818</v>
      </c>
      <c r="GS15" s="12">
        <v>1102818</v>
      </c>
      <c r="GT15" s="12">
        <v>1102818</v>
      </c>
      <c r="GU15" s="12">
        <v>1102818</v>
      </c>
      <c r="GV15" s="12">
        <v>1102818</v>
      </c>
      <c r="GW15" s="12">
        <v>1102818</v>
      </c>
      <c r="GX15" s="12">
        <v>1102818</v>
      </c>
      <c r="GY15" s="12">
        <v>1102818</v>
      </c>
      <c r="GZ15" s="12">
        <v>1102818</v>
      </c>
      <c r="HA15" s="12">
        <v>1102818</v>
      </c>
      <c r="HB15" s="12">
        <v>1102818</v>
      </c>
      <c r="HC15" s="12">
        <v>1102818</v>
      </c>
      <c r="HD15" s="12">
        <v>1102818</v>
      </c>
      <c r="HE15" s="12">
        <v>1102818</v>
      </c>
      <c r="HF15" s="12">
        <v>1102818</v>
      </c>
      <c r="HG15" s="12">
        <v>1102818</v>
      </c>
      <c r="HH15" s="12">
        <v>1102818</v>
      </c>
      <c r="HI15" s="12">
        <v>1102818</v>
      </c>
      <c r="HJ15" s="12">
        <v>1102818</v>
      </c>
      <c r="HK15" s="12">
        <v>1102818</v>
      </c>
      <c r="HL15" s="12">
        <v>1102818</v>
      </c>
      <c r="HM15" s="12">
        <v>1102818</v>
      </c>
      <c r="HN15" s="12">
        <v>1102818</v>
      </c>
      <c r="HO15" s="12">
        <v>1102818</v>
      </c>
      <c r="HP15" s="31" t="s">
        <v>49</v>
      </c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OA15" s="29"/>
    </row>
    <row r="16" spans="1:393" x14ac:dyDescent="0.4">
      <c r="A16" s="1"/>
      <c r="B16" s="1" t="s">
        <v>37</v>
      </c>
      <c r="C16" s="9">
        <v>7831</v>
      </c>
      <c r="D16" s="10" t="s">
        <v>200</v>
      </c>
      <c r="E16" s="14" t="s">
        <v>39</v>
      </c>
      <c r="F16" s="30">
        <f>VLOOKUP(E16,股數總表!A:D,4,0)</f>
        <v>1600000</v>
      </c>
      <c r="G16" s="32">
        <v>1600000</v>
      </c>
      <c r="H16" s="32">
        <v>1600000</v>
      </c>
      <c r="I16" s="32">
        <v>1600000</v>
      </c>
      <c r="J16" s="32">
        <v>1600000</v>
      </c>
      <c r="K16" s="32">
        <v>1600000</v>
      </c>
      <c r="L16" s="32">
        <v>1600000</v>
      </c>
      <c r="M16" s="32">
        <v>1600000</v>
      </c>
      <c r="N16" s="32">
        <v>1600000</v>
      </c>
      <c r="O16" s="32">
        <v>1600000</v>
      </c>
      <c r="P16" s="32">
        <v>1600000</v>
      </c>
      <c r="Q16" s="32">
        <v>1600000</v>
      </c>
      <c r="R16" s="32">
        <v>1600000</v>
      </c>
      <c r="S16" s="32">
        <v>1600000</v>
      </c>
      <c r="T16" s="32">
        <v>1600000</v>
      </c>
      <c r="U16" s="32">
        <v>1600000</v>
      </c>
      <c r="V16" s="32">
        <v>1600000</v>
      </c>
      <c r="W16" s="32">
        <v>1600000</v>
      </c>
      <c r="X16" s="32">
        <v>1600000</v>
      </c>
      <c r="Y16" s="32">
        <v>1600000</v>
      </c>
      <c r="Z16" s="32">
        <v>1600000</v>
      </c>
      <c r="AA16" s="32">
        <v>1600000</v>
      </c>
      <c r="AB16" s="32">
        <v>1600000</v>
      </c>
      <c r="AC16" s="32">
        <v>1600000</v>
      </c>
      <c r="AD16" s="32">
        <v>1600000</v>
      </c>
      <c r="AE16" s="32">
        <v>1600000</v>
      </c>
      <c r="AF16" s="32">
        <v>1600000</v>
      </c>
      <c r="AG16" s="32">
        <v>1600000</v>
      </c>
      <c r="AH16" s="32">
        <v>1600000</v>
      </c>
      <c r="AI16" s="32">
        <v>1600000</v>
      </c>
      <c r="AJ16" s="32">
        <v>1600000</v>
      </c>
      <c r="AK16" s="32">
        <v>1600000</v>
      </c>
      <c r="AL16" s="32">
        <v>1600000</v>
      </c>
      <c r="AM16" s="32">
        <v>1600000</v>
      </c>
      <c r="AN16" s="32">
        <v>1600000</v>
      </c>
      <c r="AO16" s="32">
        <v>1600000</v>
      </c>
      <c r="AP16" s="32">
        <v>1600000</v>
      </c>
      <c r="AQ16" s="32">
        <v>1600000</v>
      </c>
      <c r="AR16" s="32">
        <v>1600000</v>
      </c>
      <c r="AS16" s="32">
        <v>1600000</v>
      </c>
      <c r="AT16" s="32">
        <v>1600000</v>
      </c>
      <c r="AU16" s="32">
        <v>1600000</v>
      </c>
      <c r="AV16" s="32">
        <v>1600000</v>
      </c>
      <c r="AW16" s="32">
        <v>1600000</v>
      </c>
      <c r="AX16" s="32">
        <v>1600000</v>
      </c>
      <c r="AY16" s="32">
        <v>1600000</v>
      </c>
      <c r="AZ16" s="32">
        <v>1600000</v>
      </c>
      <c r="BA16" s="32">
        <v>1600000</v>
      </c>
      <c r="BB16" s="32">
        <v>1600000</v>
      </c>
      <c r="BC16" s="32">
        <v>1600000</v>
      </c>
      <c r="BD16" s="32">
        <v>1600000</v>
      </c>
      <c r="BE16" s="32">
        <v>1600000</v>
      </c>
      <c r="BF16" s="32">
        <v>1600000</v>
      </c>
      <c r="BG16" s="32">
        <v>1600000</v>
      </c>
      <c r="BH16" s="32">
        <v>1600000</v>
      </c>
      <c r="BI16" s="32">
        <v>1600000</v>
      </c>
      <c r="BJ16" s="32">
        <v>1600000</v>
      </c>
      <c r="BK16" s="32">
        <v>1600000</v>
      </c>
      <c r="BL16" s="32">
        <v>1600000</v>
      </c>
      <c r="BM16" s="32">
        <v>1600000</v>
      </c>
      <c r="BN16" s="32">
        <v>1600000</v>
      </c>
      <c r="BO16" s="32">
        <v>1600000</v>
      </c>
      <c r="BP16" s="32">
        <v>1600000</v>
      </c>
      <c r="BQ16" s="32">
        <v>1600000</v>
      </c>
      <c r="BR16" s="32">
        <v>1600000</v>
      </c>
      <c r="BS16" s="32">
        <v>1600000</v>
      </c>
      <c r="BT16" s="32">
        <v>1600000</v>
      </c>
      <c r="BU16" s="32">
        <v>1600000</v>
      </c>
      <c r="BV16" s="32">
        <v>1600000</v>
      </c>
      <c r="BW16" s="32">
        <v>1600000</v>
      </c>
      <c r="BX16" s="32">
        <v>1600000</v>
      </c>
      <c r="BY16" s="32">
        <v>1600000</v>
      </c>
      <c r="BZ16" s="32">
        <v>1600000</v>
      </c>
      <c r="CA16" s="32">
        <v>1600000</v>
      </c>
      <c r="CB16" s="32">
        <v>1600000</v>
      </c>
      <c r="CC16" s="32">
        <v>1600000</v>
      </c>
      <c r="CD16" s="32">
        <v>1600000</v>
      </c>
      <c r="CE16" s="32">
        <v>1600000</v>
      </c>
      <c r="CF16" s="32">
        <v>1600000</v>
      </c>
      <c r="CG16" s="32">
        <v>1600000</v>
      </c>
      <c r="CH16" s="32">
        <v>1600000</v>
      </c>
      <c r="CI16" s="32">
        <v>1600000</v>
      </c>
      <c r="CJ16" s="32">
        <v>1600000</v>
      </c>
      <c r="CK16" s="32">
        <v>1600000</v>
      </c>
      <c r="CL16" s="32">
        <v>1600000</v>
      </c>
      <c r="CM16" s="32">
        <v>1600000</v>
      </c>
      <c r="CN16" s="32">
        <v>1600000</v>
      </c>
      <c r="CO16" s="32">
        <v>1600000</v>
      </c>
      <c r="CP16" s="32">
        <v>1600000</v>
      </c>
      <c r="CQ16" s="32">
        <v>1600000</v>
      </c>
      <c r="CR16" s="32">
        <v>1600000</v>
      </c>
      <c r="CS16" s="32">
        <v>1600000</v>
      </c>
      <c r="CT16" s="32">
        <v>1600000</v>
      </c>
      <c r="CU16" s="32">
        <v>1600000</v>
      </c>
      <c r="CV16" s="32">
        <v>1600000</v>
      </c>
      <c r="CW16" s="32">
        <v>1600000</v>
      </c>
      <c r="CX16" s="32">
        <v>1600000</v>
      </c>
      <c r="CY16" s="32">
        <v>1600000</v>
      </c>
      <c r="CZ16" s="32">
        <v>1600000</v>
      </c>
      <c r="DA16" s="32">
        <v>1600000</v>
      </c>
      <c r="DB16" s="32">
        <v>1600000</v>
      </c>
      <c r="DC16" s="32">
        <v>1600000</v>
      </c>
      <c r="DD16" s="32">
        <v>1600000</v>
      </c>
      <c r="DE16" s="32">
        <v>1600000</v>
      </c>
      <c r="DF16" s="32">
        <v>1600000</v>
      </c>
      <c r="DG16" s="32">
        <v>1600000</v>
      </c>
      <c r="DH16" s="32">
        <v>1600000</v>
      </c>
      <c r="DI16" s="32">
        <v>1600000</v>
      </c>
      <c r="DJ16" s="32">
        <v>1600000</v>
      </c>
      <c r="DK16" s="32">
        <v>1600000</v>
      </c>
      <c r="DL16" s="32">
        <v>1600000</v>
      </c>
      <c r="DM16" s="32">
        <v>1600000</v>
      </c>
      <c r="DN16" s="32">
        <v>1600000</v>
      </c>
      <c r="DO16" s="32">
        <v>1600000</v>
      </c>
      <c r="DP16" s="32">
        <v>1600000</v>
      </c>
      <c r="DQ16" s="32">
        <v>1600000</v>
      </c>
      <c r="DR16" s="32">
        <v>1600000</v>
      </c>
      <c r="DS16" s="32">
        <v>1600000</v>
      </c>
      <c r="DT16" s="32">
        <v>1600000</v>
      </c>
      <c r="DU16" s="32">
        <v>1600000</v>
      </c>
      <c r="DV16" s="32">
        <v>1600000</v>
      </c>
      <c r="DW16" s="32">
        <v>1600000</v>
      </c>
      <c r="DX16" s="32">
        <v>1600000</v>
      </c>
      <c r="DY16" s="32">
        <v>1600000</v>
      </c>
      <c r="DZ16" s="32">
        <v>1600000</v>
      </c>
      <c r="EA16" s="32">
        <v>1600000</v>
      </c>
      <c r="EB16" s="32">
        <v>1600000</v>
      </c>
      <c r="EC16" s="32">
        <v>1600000</v>
      </c>
      <c r="ED16" s="32">
        <v>1600000</v>
      </c>
      <c r="EE16" s="32">
        <v>1600000</v>
      </c>
      <c r="EF16" s="32">
        <v>1600000</v>
      </c>
      <c r="EG16" s="32">
        <v>1600000</v>
      </c>
      <c r="EH16" s="32">
        <v>1600000</v>
      </c>
      <c r="EI16" s="32">
        <v>1600000</v>
      </c>
      <c r="EJ16" s="32">
        <v>1600000</v>
      </c>
      <c r="EK16" s="32">
        <v>1600000</v>
      </c>
      <c r="EL16" s="32">
        <v>1600000</v>
      </c>
      <c r="EM16" s="32">
        <v>1600000</v>
      </c>
      <c r="EN16" s="32">
        <v>1600000</v>
      </c>
      <c r="EO16" s="32">
        <v>1600000</v>
      </c>
      <c r="EP16" s="32">
        <v>1600000</v>
      </c>
      <c r="EQ16" s="32">
        <v>1600000</v>
      </c>
      <c r="ER16" s="32">
        <v>1600000</v>
      </c>
      <c r="ES16" s="32">
        <v>1600000</v>
      </c>
      <c r="ET16" s="32">
        <v>1600000</v>
      </c>
      <c r="EU16" s="32">
        <v>1600000</v>
      </c>
      <c r="EV16" s="32">
        <v>1600000</v>
      </c>
      <c r="EW16" s="32">
        <v>1600000</v>
      </c>
      <c r="EX16" s="32">
        <v>1600000</v>
      </c>
      <c r="EY16" s="32">
        <v>1600000</v>
      </c>
      <c r="EZ16" s="32">
        <v>1600000</v>
      </c>
      <c r="FA16" s="32">
        <v>1600000</v>
      </c>
      <c r="FB16" s="32">
        <v>1600000</v>
      </c>
      <c r="FC16" s="32">
        <v>1600000</v>
      </c>
      <c r="FD16" s="32">
        <v>1600000</v>
      </c>
      <c r="FE16" s="32">
        <v>1600000</v>
      </c>
      <c r="FF16" s="32">
        <v>1600000</v>
      </c>
      <c r="FG16" s="32">
        <v>1600000</v>
      </c>
      <c r="FH16" s="32">
        <v>1600000</v>
      </c>
      <c r="FI16" s="32">
        <v>1600000</v>
      </c>
      <c r="FJ16" s="32">
        <v>1600000</v>
      </c>
      <c r="FK16" s="32">
        <v>1600000</v>
      </c>
      <c r="FL16" s="32">
        <v>1600000</v>
      </c>
      <c r="FM16" s="32">
        <v>1600000</v>
      </c>
      <c r="FN16" s="32">
        <v>1600000</v>
      </c>
      <c r="FO16" s="32">
        <v>1600000</v>
      </c>
      <c r="FP16" s="32">
        <v>1600000</v>
      </c>
      <c r="FQ16" s="32">
        <v>1600000</v>
      </c>
      <c r="FR16" s="32">
        <v>1600000</v>
      </c>
      <c r="FS16" s="32">
        <v>1600000</v>
      </c>
      <c r="FT16" s="32">
        <v>1600000</v>
      </c>
      <c r="FU16" s="32">
        <v>1600000</v>
      </c>
      <c r="FV16" s="32">
        <v>1600000</v>
      </c>
      <c r="FW16" s="32">
        <v>1600000</v>
      </c>
      <c r="FX16" s="32">
        <v>1600000</v>
      </c>
      <c r="FY16" s="32">
        <v>1600000</v>
      </c>
      <c r="FZ16" s="32">
        <v>1600000</v>
      </c>
      <c r="GA16" s="32">
        <v>1600000</v>
      </c>
      <c r="GB16" s="32">
        <v>1600000</v>
      </c>
      <c r="GC16" s="32">
        <v>1600000</v>
      </c>
      <c r="GD16" s="32">
        <v>1600000</v>
      </c>
      <c r="GE16" s="32">
        <v>1600000</v>
      </c>
      <c r="GF16" s="32">
        <v>1600000</v>
      </c>
      <c r="GG16" s="32">
        <v>1600000</v>
      </c>
      <c r="GH16" s="32">
        <v>1600000</v>
      </c>
      <c r="GI16" s="32">
        <v>1600000</v>
      </c>
      <c r="GJ16" s="32">
        <v>1600000</v>
      </c>
      <c r="GK16" s="32">
        <v>1600000</v>
      </c>
      <c r="GL16" s="32">
        <v>1600000</v>
      </c>
      <c r="GM16" s="32">
        <v>1600000</v>
      </c>
      <c r="GN16" s="32">
        <v>1600000</v>
      </c>
      <c r="GO16" s="32">
        <v>1600000</v>
      </c>
      <c r="GP16" s="32">
        <v>1600000</v>
      </c>
      <c r="GQ16" s="32">
        <v>1600000</v>
      </c>
      <c r="GR16" s="32">
        <v>1600000</v>
      </c>
      <c r="GS16" s="32">
        <v>1600000</v>
      </c>
      <c r="GT16" s="32">
        <v>1600000</v>
      </c>
      <c r="GU16" s="32">
        <v>1600000</v>
      </c>
      <c r="GV16" s="32">
        <v>1600000</v>
      </c>
      <c r="GW16" s="32">
        <v>1600000</v>
      </c>
      <c r="GX16" s="32">
        <v>1600000</v>
      </c>
      <c r="GY16" s="32">
        <v>1600000</v>
      </c>
      <c r="GZ16" s="32">
        <v>1600000</v>
      </c>
      <c r="HA16" s="32">
        <v>1600000</v>
      </c>
      <c r="HB16" s="32">
        <v>1600000</v>
      </c>
      <c r="HC16" s="32">
        <v>1600000</v>
      </c>
      <c r="HD16" s="32">
        <v>1600000</v>
      </c>
      <c r="HE16" s="32">
        <v>1600000</v>
      </c>
      <c r="HF16" s="32">
        <v>1600000</v>
      </c>
      <c r="HG16" s="32">
        <v>1600000</v>
      </c>
      <c r="HH16" s="32">
        <v>1600000</v>
      </c>
      <c r="HI16" s="32">
        <v>1600000</v>
      </c>
      <c r="HJ16" s="32">
        <v>1600000</v>
      </c>
      <c r="HK16" s="32">
        <v>1600000</v>
      </c>
      <c r="HL16" s="32">
        <v>1600000</v>
      </c>
      <c r="HM16" s="32">
        <v>1600000</v>
      </c>
      <c r="HN16" s="32">
        <v>1600000</v>
      </c>
      <c r="HO16" s="32">
        <v>1600000</v>
      </c>
      <c r="HP16" s="32">
        <v>1600000</v>
      </c>
      <c r="HQ16" s="32">
        <v>1600000</v>
      </c>
      <c r="HR16" s="32">
        <v>1600000</v>
      </c>
      <c r="HS16" s="32">
        <v>1600000</v>
      </c>
      <c r="HT16" s="32">
        <v>1600000</v>
      </c>
      <c r="HU16" s="32">
        <v>1600000</v>
      </c>
      <c r="HV16" s="32">
        <v>1600000</v>
      </c>
      <c r="HW16" s="32">
        <v>1600000</v>
      </c>
      <c r="HX16" s="32">
        <v>1600000</v>
      </c>
      <c r="HY16" s="32">
        <v>1600000</v>
      </c>
      <c r="HZ16" s="32">
        <v>1600000</v>
      </c>
      <c r="IA16" s="32">
        <v>1600000</v>
      </c>
      <c r="IB16" s="32">
        <v>1600000</v>
      </c>
      <c r="IC16" s="32">
        <v>1600000</v>
      </c>
      <c r="ID16" s="32">
        <v>1600000</v>
      </c>
      <c r="IE16" s="32">
        <v>1600000</v>
      </c>
      <c r="IF16" s="32">
        <v>1600000</v>
      </c>
      <c r="IG16" s="32">
        <v>1600000</v>
      </c>
      <c r="IH16" s="32">
        <v>1600000</v>
      </c>
      <c r="II16" s="32">
        <v>1600000</v>
      </c>
      <c r="IJ16" s="32">
        <v>1600000</v>
      </c>
      <c r="IK16" s="32">
        <v>1600000</v>
      </c>
      <c r="IL16" s="32">
        <v>1600000</v>
      </c>
      <c r="IM16" s="32">
        <v>1600000</v>
      </c>
      <c r="IN16" s="32">
        <v>1600000</v>
      </c>
      <c r="IO16" s="32">
        <v>1600000</v>
      </c>
      <c r="IP16" s="32">
        <v>1600000</v>
      </c>
      <c r="IQ16" s="32">
        <v>1600000</v>
      </c>
      <c r="IR16" s="32">
        <v>1600000</v>
      </c>
      <c r="IS16" s="32">
        <v>1600000</v>
      </c>
      <c r="IT16" s="32">
        <v>1600000</v>
      </c>
      <c r="IU16" s="32">
        <v>1600000</v>
      </c>
      <c r="IV16" s="32">
        <v>1600000</v>
      </c>
      <c r="IW16" s="32">
        <v>1600000</v>
      </c>
      <c r="IX16" s="32">
        <v>1600000</v>
      </c>
      <c r="IY16" s="32">
        <v>1600000</v>
      </c>
      <c r="IZ16" s="32">
        <v>1600000</v>
      </c>
      <c r="JA16" s="32">
        <v>1600000</v>
      </c>
      <c r="JB16" s="32">
        <v>1600000</v>
      </c>
      <c r="JC16" s="32">
        <v>1600000</v>
      </c>
      <c r="JD16" s="32">
        <v>1600000</v>
      </c>
      <c r="JE16" s="32">
        <v>1600000</v>
      </c>
      <c r="JF16" s="32">
        <v>1600000</v>
      </c>
      <c r="JG16" s="32">
        <v>1600000</v>
      </c>
      <c r="JH16" s="32">
        <v>1600000</v>
      </c>
      <c r="JI16" s="32">
        <v>1600000</v>
      </c>
      <c r="JJ16" s="32">
        <v>1600000</v>
      </c>
      <c r="JK16" s="32">
        <v>1600000</v>
      </c>
      <c r="JL16" s="32">
        <v>1600000</v>
      </c>
      <c r="JM16" s="32">
        <v>1600000</v>
      </c>
      <c r="JN16" s="32">
        <v>1600000</v>
      </c>
      <c r="JO16" s="32">
        <v>1600000</v>
      </c>
      <c r="JP16" s="32">
        <v>1600000</v>
      </c>
      <c r="JQ16" s="32">
        <v>1600000</v>
      </c>
      <c r="JR16" s="32">
        <v>1600000</v>
      </c>
      <c r="JS16" s="32">
        <v>1600000</v>
      </c>
      <c r="JT16" s="32">
        <v>1600000</v>
      </c>
      <c r="JU16" s="32">
        <v>1600000</v>
      </c>
      <c r="JV16" s="32">
        <v>1600000</v>
      </c>
      <c r="JW16" s="32">
        <v>1600000</v>
      </c>
      <c r="JX16" s="32">
        <v>1600000</v>
      </c>
      <c r="JY16" s="32">
        <v>1600000</v>
      </c>
      <c r="JZ16" s="32">
        <v>1600000</v>
      </c>
      <c r="KA16" s="32">
        <v>1600000</v>
      </c>
      <c r="KB16" s="32">
        <v>1600000</v>
      </c>
      <c r="KC16" s="32">
        <v>1600000</v>
      </c>
      <c r="KD16" s="32">
        <v>1600000</v>
      </c>
      <c r="KE16" s="32">
        <v>1600000</v>
      </c>
      <c r="KF16" s="32">
        <v>1600000</v>
      </c>
      <c r="KG16" s="32">
        <v>1600000</v>
      </c>
      <c r="KH16" s="32">
        <v>1600000</v>
      </c>
      <c r="KI16" s="32">
        <v>1600000</v>
      </c>
      <c r="KJ16" s="32">
        <v>1600000</v>
      </c>
      <c r="KK16" s="32">
        <v>1600000</v>
      </c>
      <c r="KL16" s="32">
        <v>1600000</v>
      </c>
      <c r="KM16" s="32">
        <v>1600000</v>
      </c>
      <c r="KN16" s="32">
        <v>1600000</v>
      </c>
      <c r="KO16" s="32">
        <v>1600000</v>
      </c>
      <c r="KP16" s="32">
        <v>1600000</v>
      </c>
      <c r="KQ16" s="32">
        <v>1600000</v>
      </c>
      <c r="KR16" s="32">
        <v>1600000</v>
      </c>
      <c r="KS16" s="32">
        <v>1600000</v>
      </c>
      <c r="KT16" s="32">
        <v>1600000</v>
      </c>
      <c r="KU16" s="32">
        <v>1600000</v>
      </c>
      <c r="KV16" s="32">
        <v>1600000</v>
      </c>
      <c r="KW16" s="32">
        <v>1600000</v>
      </c>
      <c r="KX16" s="32">
        <v>1600000</v>
      </c>
      <c r="KY16" s="32">
        <v>1600000</v>
      </c>
      <c r="KZ16" s="32">
        <v>1600000</v>
      </c>
      <c r="LA16" s="32">
        <v>1600000</v>
      </c>
      <c r="LB16" s="32">
        <v>1600000</v>
      </c>
      <c r="LC16" s="32">
        <v>1600000</v>
      </c>
      <c r="LD16" s="32">
        <v>1600000</v>
      </c>
      <c r="LE16" s="32">
        <v>1600000</v>
      </c>
      <c r="LF16" s="32">
        <v>1600000</v>
      </c>
      <c r="LG16" s="32">
        <v>1600000</v>
      </c>
      <c r="LH16" s="32">
        <v>1600000</v>
      </c>
      <c r="LI16" s="32">
        <v>1600000</v>
      </c>
      <c r="LJ16" s="33">
        <v>0</v>
      </c>
      <c r="LK16" s="32" t="s">
        <v>50</v>
      </c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OA16" s="29"/>
    </row>
    <row r="17" spans="1:391" x14ac:dyDescent="0.4">
      <c r="A17" s="1">
        <v>3</v>
      </c>
      <c r="B17" s="1" t="s">
        <v>37</v>
      </c>
      <c r="C17" s="9">
        <v>7865</v>
      </c>
      <c r="D17" s="10" t="s">
        <v>201</v>
      </c>
      <c r="E17" s="11" t="s">
        <v>40</v>
      </c>
      <c r="F17" s="30">
        <f>VLOOKUP(E17,股數總表!A:D,4,0)</f>
        <v>972000</v>
      </c>
      <c r="G17" s="12">
        <v>972000</v>
      </c>
      <c r="H17" s="12">
        <v>975000</v>
      </c>
      <c r="I17" s="12">
        <v>978000</v>
      </c>
      <c r="J17" s="12">
        <v>981000</v>
      </c>
      <c r="K17" s="12">
        <v>984000</v>
      </c>
      <c r="L17" s="12">
        <v>990000</v>
      </c>
      <c r="M17" s="12">
        <v>990000</v>
      </c>
      <c r="N17" s="12">
        <v>993000</v>
      </c>
      <c r="O17" s="12">
        <v>996000</v>
      </c>
      <c r="P17" s="12">
        <v>999000</v>
      </c>
      <c r="Q17" s="12">
        <v>1002000</v>
      </c>
      <c r="R17" s="12">
        <v>1005000</v>
      </c>
      <c r="S17" s="12">
        <v>1008000</v>
      </c>
      <c r="T17" s="12">
        <v>1011000</v>
      </c>
      <c r="U17" s="12">
        <v>1014000</v>
      </c>
      <c r="V17" s="12">
        <v>1017000</v>
      </c>
      <c r="W17" s="12">
        <v>1020000</v>
      </c>
      <c r="X17" s="12">
        <v>1023000</v>
      </c>
      <c r="Y17" s="12">
        <v>1026000</v>
      </c>
      <c r="Z17" s="12">
        <v>1029000</v>
      </c>
      <c r="AA17" s="12">
        <v>1029000</v>
      </c>
      <c r="AB17" s="12">
        <v>1032000</v>
      </c>
      <c r="AC17" s="12">
        <v>1035000</v>
      </c>
      <c r="AD17" s="12">
        <v>1037000</v>
      </c>
      <c r="AE17" s="12">
        <v>1040000</v>
      </c>
      <c r="AF17" s="12">
        <v>1043000</v>
      </c>
      <c r="AG17" s="12">
        <v>1046000</v>
      </c>
      <c r="AH17" s="12">
        <v>1049000</v>
      </c>
      <c r="AI17" s="12">
        <v>1049000</v>
      </c>
      <c r="AJ17" s="12">
        <v>1049000</v>
      </c>
      <c r="AK17" s="12">
        <v>1052000</v>
      </c>
      <c r="AL17" s="12">
        <v>1055000</v>
      </c>
      <c r="AM17" s="12">
        <v>1058000</v>
      </c>
      <c r="AN17" s="12">
        <v>1061000</v>
      </c>
      <c r="AO17" s="12">
        <v>1061000</v>
      </c>
      <c r="AP17" s="12">
        <v>1064000</v>
      </c>
      <c r="AQ17" s="12">
        <v>1067000</v>
      </c>
      <c r="AR17" s="12">
        <v>1070000</v>
      </c>
      <c r="AS17" s="12">
        <v>1073000</v>
      </c>
      <c r="AT17" s="12">
        <v>1076000</v>
      </c>
      <c r="AU17" s="12">
        <v>1079000</v>
      </c>
      <c r="AV17" s="12">
        <v>1082000</v>
      </c>
      <c r="AW17" s="12">
        <v>1085000</v>
      </c>
      <c r="AX17" s="12">
        <v>1088000</v>
      </c>
      <c r="AY17" s="12">
        <v>1091000</v>
      </c>
      <c r="AZ17" s="12">
        <v>1094000</v>
      </c>
      <c r="BA17" s="12">
        <v>1094000</v>
      </c>
      <c r="BB17" s="12">
        <v>1097000</v>
      </c>
      <c r="BC17" s="12">
        <v>1099000</v>
      </c>
      <c r="BD17" s="12">
        <v>1102000</v>
      </c>
      <c r="BE17" s="12">
        <v>1105000</v>
      </c>
      <c r="BF17" s="12">
        <v>1108000</v>
      </c>
      <c r="BG17" s="12">
        <v>1111000</v>
      </c>
      <c r="BH17" s="12">
        <v>1171000</v>
      </c>
      <c r="BI17" s="12">
        <v>1200000</v>
      </c>
      <c r="BJ17" s="12">
        <v>1200000</v>
      </c>
      <c r="BK17" s="12">
        <v>1229000</v>
      </c>
      <c r="BL17" s="12">
        <v>1289000</v>
      </c>
      <c r="BM17" s="12">
        <v>1289000</v>
      </c>
      <c r="BN17" s="12">
        <v>1289000</v>
      </c>
      <c r="BO17" s="12">
        <v>1289000</v>
      </c>
      <c r="BP17" s="12">
        <v>1289000</v>
      </c>
      <c r="BQ17" s="12">
        <v>1289000</v>
      </c>
      <c r="BR17" s="12">
        <v>1289000</v>
      </c>
      <c r="BS17" s="12">
        <v>1289000</v>
      </c>
      <c r="BT17" s="12">
        <v>1289000</v>
      </c>
      <c r="BU17" s="12">
        <v>1289000</v>
      </c>
      <c r="BV17" s="12">
        <v>1289000</v>
      </c>
      <c r="BW17" s="12">
        <v>1289000</v>
      </c>
      <c r="BX17" s="12">
        <v>1289000</v>
      </c>
      <c r="BY17" s="12">
        <v>1289000</v>
      </c>
      <c r="BZ17" s="12">
        <v>1289000</v>
      </c>
      <c r="CA17" s="12">
        <v>1289000</v>
      </c>
      <c r="CB17" s="12">
        <v>1289000</v>
      </c>
      <c r="CC17" s="12">
        <v>1289000</v>
      </c>
      <c r="CD17" s="12">
        <v>1289000</v>
      </c>
      <c r="CE17" s="12">
        <v>1289000</v>
      </c>
      <c r="CF17" s="12">
        <v>1289000</v>
      </c>
      <c r="CG17" s="12">
        <v>1289000</v>
      </c>
      <c r="CH17" s="12">
        <v>1289000</v>
      </c>
      <c r="CI17" s="12">
        <v>1289000</v>
      </c>
      <c r="CJ17" s="12">
        <v>1289000</v>
      </c>
      <c r="CK17" s="12">
        <v>1289000</v>
      </c>
      <c r="CL17" s="12">
        <v>1289000</v>
      </c>
      <c r="CM17" s="12">
        <v>1289000</v>
      </c>
      <c r="CN17" s="12">
        <v>1289000</v>
      </c>
      <c r="CO17" s="12">
        <v>1289000</v>
      </c>
      <c r="CP17" s="12">
        <v>1289000</v>
      </c>
      <c r="CQ17" s="12">
        <v>1289000</v>
      </c>
      <c r="CR17" s="12">
        <v>1292000</v>
      </c>
      <c r="CS17" s="12">
        <v>1295000</v>
      </c>
      <c r="CT17" s="12">
        <v>1298000</v>
      </c>
      <c r="CU17" s="12">
        <v>1301000</v>
      </c>
      <c r="CV17" s="12">
        <v>1301000</v>
      </c>
      <c r="CW17" s="12">
        <v>1301000</v>
      </c>
      <c r="CX17" s="12">
        <v>1304000</v>
      </c>
      <c r="CY17" s="12">
        <v>1307000</v>
      </c>
      <c r="CZ17" s="12">
        <v>1312000</v>
      </c>
      <c r="DA17" s="12">
        <v>1315000</v>
      </c>
      <c r="DB17" s="12">
        <v>1315000</v>
      </c>
      <c r="DC17" s="12">
        <v>1315000</v>
      </c>
      <c r="DD17" s="12">
        <v>1315000</v>
      </c>
      <c r="DE17" s="12">
        <v>1315000</v>
      </c>
      <c r="DF17" s="12">
        <v>1315000</v>
      </c>
      <c r="DG17" s="12">
        <v>1318000</v>
      </c>
      <c r="DH17" s="12">
        <v>1321000</v>
      </c>
      <c r="DI17" s="12">
        <v>1324000</v>
      </c>
      <c r="DJ17" s="12">
        <v>1327000</v>
      </c>
      <c r="DK17" s="12">
        <v>1329000</v>
      </c>
      <c r="DL17" s="12">
        <v>1332000</v>
      </c>
      <c r="DM17" s="12">
        <v>1335000</v>
      </c>
      <c r="DN17" s="12">
        <v>1340000</v>
      </c>
      <c r="DO17" s="12">
        <v>1350000</v>
      </c>
      <c r="DP17" s="12">
        <v>1350000</v>
      </c>
      <c r="DQ17" s="12">
        <v>1350000</v>
      </c>
      <c r="DR17" s="12">
        <v>1350000</v>
      </c>
      <c r="DS17" s="12">
        <v>1350000</v>
      </c>
      <c r="DT17" s="12">
        <v>1350000</v>
      </c>
      <c r="DU17" s="12">
        <v>1350000</v>
      </c>
      <c r="DV17" s="12">
        <v>1350000</v>
      </c>
      <c r="DW17" s="12">
        <v>1350000</v>
      </c>
      <c r="DX17" s="12">
        <v>1350000</v>
      </c>
      <c r="DY17" s="12">
        <v>1350000</v>
      </c>
      <c r="DZ17" s="12">
        <v>1350000</v>
      </c>
      <c r="EA17" s="12">
        <v>1350000</v>
      </c>
      <c r="EB17" s="12">
        <v>1350000</v>
      </c>
      <c r="EC17" s="12">
        <v>1350000</v>
      </c>
      <c r="ED17" s="12">
        <v>1350000</v>
      </c>
      <c r="EE17" s="12">
        <v>1350000</v>
      </c>
      <c r="EF17" s="12">
        <v>1350000</v>
      </c>
      <c r="EG17" s="12">
        <v>1350000</v>
      </c>
      <c r="EH17" s="12">
        <v>1350000</v>
      </c>
      <c r="EI17" s="12">
        <v>1350000</v>
      </c>
      <c r="EJ17" s="12">
        <v>1350000</v>
      </c>
      <c r="EK17" s="12">
        <v>1350000</v>
      </c>
      <c r="EL17" s="12">
        <v>1350000</v>
      </c>
      <c r="EM17" s="12">
        <v>1350000</v>
      </c>
      <c r="EN17" s="12">
        <v>1350000</v>
      </c>
      <c r="EO17" s="12">
        <v>1350000</v>
      </c>
      <c r="EP17" s="12">
        <v>1350000</v>
      </c>
      <c r="EQ17" s="12">
        <v>1350000</v>
      </c>
      <c r="ER17" s="12">
        <v>1350000</v>
      </c>
      <c r="ES17" s="12">
        <v>1350000</v>
      </c>
      <c r="ET17" s="12">
        <v>1350000</v>
      </c>
      <c r="EU17" s="12">
        <v>1350000</v>
      </c>
      <c r="EV17" s="12">
        <v>1350000</v>
      </c>
      <c r="EW17" s="12">
        <v>1350000</v>
      </c>
      <c r="EX17" s="12">
        <v>1350000</v>
      </c>
      <c r="EY17" s="12">
        <v>1350000</v>
      </c>
      <c r="EZ17" s="12">
        <v>1350000</v>
      </c>
      <c r="FA17" s="12">
        <v>1350000</v>
      </c>
      <c r="FB17" s="12">
        <v>1350000</v>
      </c>
      <c r="FC17" s="12">
        <v>1350000</v>
      </c>
      <c r="FD17" s="12">
        <v>1350000</v>
      </c>
      <c r="FE17" s="12">
        <v>1350000</v>
      </c>
      <c r="FF17" s="12">
        <v>1350000</v>
      </c>
      <c r="FG17" s="12">
        <v>1350000</v>
      </c>
      <c r="FH17" s="12">
        <v>1350000</v>
      </c>
      <c r="FI17" s="12">
        <v>1350000</v>
      </c>
      <c r="FJ17" s="12">
        <v>1350000</v>
      </c>
      <c r="FK17" s="12">
        <v>1350000</v>
      </c>
      <c r="FL17" s="12">
        <v>1350000</v>
      </c>
      <c r="FM17" s="12">
        <v>1350000</v>
      </c>
      <c r="FN17" s="12">
        <v>1350000</v>
      </c>
      <c r="FO17" s="12">
        <v>1350000</v>
      </c>
      <c r="FP17" s="12">
        <v>1350000</v>
      </c>
      <c r="FQ17" s="12">
        <v>1350000</v>
      </c>
      <c r="FR17" s="12">
        <v>1350000</v>
      </c>
      <c r="FS17" s="12">
        <v>1350000</v>
      </c>
      <c r="FT17" s="12">
        <v>1350000</v>
      </c>
      <c r="FU17" s="12">
        <v>1350000</v>
      </c>
      <c r="FV17" s="12">
        <v>1350000</v>
      </c>
      <c r="FW17" s="12">
        <v>1350000</v>
      </c>
      <c r="FX17" s="12">
        <v>1350000</v>
      </c>
      <c r="FY17" s="12">
        <v>1350000</v>
      </c>
      <c r="FZ17" s="12">
        <v>1350000</v>
      </c>
      <c r="GA17" s="12">
        <v>1350000</v>
      </c>
      <c r="GB17" s="12">
        <v>1350000</v>
      </c>
      <c r="GC17" s="12">
        <v>1350000</v>
      </c>
      <c r="GD17" s="12">
        <v>1350000</v>
      </c>
      <c r="GE17" s="12">
        <v>1350000</v>
      </c>
      <c r="GF17" s="12">
        <v>1350000</v>
      </c>
      <c r="GG17" s="12">
        <v>1350000</v>
      </c>
      <c r="GH17" s="12">
        <v>1350000</v>
      </c>
      <c r="GI17" s="12">
        <v>1350000</v>
      </c>
      <c r="GJ17" s="12">
        <v>1350000</v>
      </c>
      <c r="GK17" s="12">
        <v>1350000</v>
      </c>
      <c r="GL17" s="12">
        <v>1350000</v>
      </c>
      <c r="GM17" s="12">
        <v>1350000</v>
      </c>
      <c r="GN17" s="12">
        <v>1350000</v>
      </c>
      <c r="GO17" s="12">
        <v>1350000</v>
      </c>
      <c r="GP17" s="12">
        <v>1350000</v>
      </c>
      <c r="GQ17" s="12">
        <v>1350000</v>
      </c>
      <c r="GR17" s="12">
        <v>1350000</v>
      </c>
      <c r="GS17" s="12">
        <v>1350000</v>
      </c>
      <c r="GT17" s="12">
        <v>1350000</v>
      </c>
      <c r="GU17" s="12">
        <v>1350000</v>
      </c>
      <c r="GV17" s="12">
        <v>1350000</v>
      </c>
      <c r="GW17" s="12">
        <v>1350000</v>
      </c>
      <c r="GX17" s="12">
        <v>1350000</v>
      </c>
      <c r="GY17" s="12">
        <v>1350000</v>
      </c>
      <c r="GZ17" s="12">
        <v>1350000</v>
      </c>
      <c r="HA17" s="12">
        <v>1350000</v>
      </c>
      <c r="HB17" s="12">
        <v>1350000</v>
      </c>
      <c r="HC17" s="12">
        <v>1350000</v>
      </c>
      <c r="HD17" s="12">
        <v>1350000</v>
      </c>
      <c r="HE17" s="12">
        <v>1350000</v>
      </c>
      <c r="HF17" s="12">
        <v>1350000</v>
      </c>
      <c r="HG17" s="12">
        <v>1350000</v>
      </c>
      <c r="HH17" s="12">
        <v>1350000</v>
      </c>
      <c r="HI17" s="12">
        <v>1350000</v>
      </c>
      <c r="HJ17" s="12">
        <v>1350000</v>
      </c>
      <c r="HK17" s="12">
        <v>1350000</v>
      </c>
      <c r="HL17" s="12">
        <v>1350000</v>
      </c>
      <c r="HM17" s="12">
        <v>1350000</v>
      </c>
      <c r="HN17" s="12">
        <v>1350000</v>
      </c>
      <c r="HO17" s="12">
        <v>1350000</v>
      </c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OA17" s="29"/>
    </row>
    <row r="18" spans="1:391" x14ac:dyDescent="0.4">
      <c r="A18" s="1">
        <v>3</v>
      </c>
      <c r="B18" s="1" t="s">
        <v>37</v>
      </c>
      <c r="C18" s="9">
        <v>8458</v>
      </c>
      <c r="D18" s="10" t="s">
        <v>202</v>
      </c>
      <c r="E18" s="11" t="s">
        <v>51</v>
      </c>
      <c r="F18" s="30">
        <f>VLOOKUP(E18,股數總表!A:D,4,0)</f>
        <v>506674</v>
      </c>
      <c r="G18" s="12">
        <v>506674</v>
      </c>
      <c r="H18" s="12">
        <v>506674</v>
      </c>
      <c r="I18" s="12">
        <v>506674</v>
      </c>
      <c r="J18" s="12">
        <v>506674</v>
      </c>
      <c r="K18" s="12">
        <v>506674</v>
      </c>
      <c r="L18" s="12">
        <v>506674</v>
      </c>
      <c r="M18" s="12">
        <v>506674</v>
      </c>
      <c r="N18" s="12">
        <v>506674</v>
      </c>
      <c r="O18" s="12">
        <v>506674</v>
      </c>
      <c r="P18" s="12">
        <v>506674</v>
      </c>
      <c r="Q18" s="12">
        <v>506674</v>
      </c>
      <c r="R18" s="12">
        <v>506674</v>
      </c>
      <c r="S18" s="12">
        <v>506674</v>
      </c>
      <c r="T18" s="12">
        <v>506674</v>
      </c>
      <c r="U18" s="12">
        <v>506674</v>
      </c>
      <c r="V18" s="12">
        <v>506674</v>
      </c>
      <c r="W18" s="12">
        <v>506674</v>
      </c>
      <c r="X18" s="12">
        <v>506674</v>
      </c>
      <c r="Y18" s="12">
        <v>506674</v>
      </c>
      <c r="Z18" s="12">
        <v>506674</v>
      </c>
      <c r="AA18" s="12">
        <v>506674</v>
      </c>
      <c r="AB18" s="12">
        <v>506674</v>
      </c>
      <c r="AC18" s="12">
        <v>506674</v>
      </c>
      <c r="AD18" s="12">
        <v>506674</v>
      </c>
      <c r="AE18" s="12">
        <v>506674</v>
      </c>
      <c r="AF18" s="12">
        <v>506674</v>
      </c>
      <c r="AG18" s="12">
        <v>506674</v>
      </c>
      <c r="AH18" s="12">
        <v>506674</v>
      </c>
      <c r="AI18" s="12">
        <v>506674</v>
      </c>
      <c r="AJ18" s="12">
        <v>506674</v>
      </c>
      <c r="AK18" s="12">
        <v>506674</v>
      </c>
      <c r="AL18" s="12">
        <v>506674</v>
      </c>
      <c r="AM18" s="12">
        <v>506674</v>
      </c>
      <c r="AN18" s="12">
        <v>506674</v>
      </c>
      <c r="AO18" s="12">
        <v>506674</v>
      </c>
      <c r="AP18" s="12">
        <v>506674</v>
      </c>
      <c r="AQ18" s="12">
        <v>506674</v>
      </c>
      <c r="AR18" s="12">
        <v>506674</v>
      </c>
      <c r="AS18" s="12">
        <v>506674</v>
      </c>
      <c r="AT18" s="12">
        <v>506674</v>
      </c>
      <c r="AU18" s="12">
        <v>506674</v>
      </c>
      <c r="AV18" s="12">
        <v>506674</v>
      </c>
      <c r="AW18" s="12">
        <v>506674</v>
      </c>
      <c r="AX18" s="12">
        <v>506674</v>
      </c>
      <c r="AY18" s="12">
        <v>506674</v>
      </c>
      <c r="AZ18" s="12">
        <v>506674</v>
      </c>
      <c r="BA18" s="12">
        <v>506674</v>
      </c>
      <c r="BB18" s="12">
        <v>506674</v>
      </c>
      <c r="BC18" s="12">
        <v>506674</v>
      </c>
      <c r="BD18" s="12">
        <v>506674</v>
      </c>
      <c r="BE18" s="12">
        <v>506674</v>
      </c>
      <c r="BF18" s="12">
        <v>506674</v>
      </c>
      <c r="BG18" s="12">
        <v>506674</v>
      </c>
      <c r="BH18" s="12">
        <v>506674</v>
      </c>
      <c r="BI18" s="12">
        <v>506674</v>
      </c>
      <c r="BJ18" s="12">
        <v>506674</v>
      </c>
      <c r="BK18" s="12">
        <v>506674</v>
      </c>
      <c r="BL18" s="12">
        <v>506674</v>
      </c>
      <c r="BM18" s="12">
        <v>506674</v>
      </c>
      <c r="BN18" s="12">
        <v>506674</v>
      </c>
      <c r="BO18" s="12">
        <v>506674</v>
      </c>
      <c r="BP18" s="12">
        <v>506674</v>
      </c>
      <c r="BQ18" s="12">
        <v>506674</v>
      </c>
      <c r="BR18" s="12">
        <v>506674</v>
      </c>
      <c r="BS18" s="12">
        <v>506674</v>
      </c>
      <c r="BT18" s="12">
        <v>506674</v>
      </c>
      <c r="BU18" s="12">
        <v>506674</v>
      </c>
      <c r="BV18" s="12">
        <v>506674</v>
      </c>
      <c r="BW18" s="12">
        <v>506674</v>
      </c>
      <c r="BX18" s="12">
        <v>506674</v>
      </c>
      <c r="BY18" s="12">
        <v>506674</v>
      </c>
      <c r="BZ18" s="12">
        <v>506674</v>
      </c>
      <c r="CA18" s="12">
        <v>506674</v>
      </c>
      <c r="CB18" s="12">
        <v>506674</v>
      </c>
      <c r="CC18" s="12">
        <v>506674</v>
      </c>
      <c r="CD18" s="12">
        <v>506674</v>
      </c>
      <c r="CE18" s="12">
        <v>506674</v>
      </c>
      <c r="CF18" s="12">
        <v>506674</v>
      </c>
      <c r="CG18" s="12">
        <v>506674</v>
      </c>
      <c r="CH18" s="12">
        <v>506674</v>
      </c>
      <c r="CI18" s="12">
        <v>506674</v>
      </c>
      <c r="CJ18" s="12">
        <v>506674</v>
      </c>
      <c r="CK18" s="12">
        <v>506674</v>
      </c>
      <c r="CL18" s="12">
        <v>506674</v>
      </c>
      <c r="CM18" s="12">
        <v>506674</v>
      </c>
      <c r="CN18" s="12">
        <v>506674</v>
      </c>
      <c r="CO18" s="12">
        <v>506674</v>
      </c>
      <c r="CP18" s="12">
        <v>506674</v>
      </c>
      <c r="CQ18" s="12">
        <v>506674</v>
      </c>
      <c r="CR18" s="12">
        <v>506674</v>
      </c>
      <c r="CS18" s="12">
        <v>506674</v>
      </c>
      <c r="CT18" s="12">
        <v>506674</v>
      </c>
      <c r="CU18" s="12">
        <v>506674</v>
      </c>
      <c r="CV18" s="12">
        <v>506674</v>
      </c>
      <c r="CW18" s="12">
        <v>506674</v>
      </c>
      <c r="CX18" s="12">
        <v>506674</v>
      </c>
      <c r="CY18" s="12">
        <v>506674</v>
      </c>
      <c r="CZ18" s="12">
        <v>506674</v>
      </c>
      <c r="DA18" s="12">
        <v>506674</v>
      </c>
      <c r="DB18" s="12">
        <v>506674</v>
      </c>
      <c r="DC18" s="12">
        <v>506674</v>
      </c>
      <c r="DD18" s="12">
        <v>506674</v>
      </c>
      <c r="DE18" s="12">
        <v>506674</v>
      </c>
      <c r="DF18" s="12">
        <v>506674</v>
      </c>
      <c r="DG18" s="12">
        <v>506674</v>
      </c>
      <c r="DH18" s="12">
        <v>506674</v>
      </c>
      <c r="DI18" s="12">
        <v>506674</v>
      </c>
      <c r="DJ18" s="12">
        <v>506674</v>
      </c>
      <c r="DK18" s="12">
        <v>506674</v>
      </c>
      <c r="DL18" s="12">
        <v>506674</v>
      </c>
      <c r="DM18" s="12">
        <v>506674</v>
      </c>
      <c r="DN18" s="12">
        <v>506674</v>
      </c>
      <c r="DO18" s="12">
        <v>506674</v>
      </c>
      <c r="DP18" s="12">
        <v>506674</v>
      </c>
      <c r="DQ18" s="12">
        <v>506674</v>
      </c>
      <c r="DR18" s="12">
        <v>506674</v>
      </c>
      <c r="DS18" s="12">
        <v>506674</v>
      </c>
      <c r="DT18" s="12">
        <v>506674</v>
      </c>
      <c r="DU18" s="12">
        <v>506674</v>
      </c>
      <c r="DV18" s="12">
        <v>506674</v>
      </c>
      <c r="DW18" s="12">
        <v>506674</v>
      </c>
      <c r="DX18" s="12">
        <v>506674</v>
      </c>
      <c r="DY18" s="12">
        <v>506674</v>
      </c>
      <c r="DZ18" s="12">
        <v>506674</v>
      </c>
      <c r="EA18" s="12">
        <v>506674</v>
      </c>
      <c r="EB18" s="12">
        <v>506674</v>
      </c>
      <c r="EC18" s="12">
        <v>506674</v>
      </c>
      <c r="ED18" s="12">
        <v>506674</v>
      </c>
      <c r="EE18" s="12">
        <v>506674</v>
      </c>
      <c r="EF18" s="12">
        <v>506674</v>
      </c>
      <c r="EG18" s="12">
        <v>506674</v>
      </c>
      <c r="EH18" s="12">
        <v>506674</v>
      </c>
      <c r="EI18" s="12">
        <v>506674</v>
      </c>
      <c r="EJ18" s="12">
        <v>506674</v>
      </c>
      <c r="EK18" s="12">
        <v>506674</v>
      </c>
      <c r="EL18" s="12">
        <v>506674</v>
      </c>
      <c r="EM18" s="12">
        <v>506674</v>
      </c>
      <c r="EN18" s="12">
        <v>506674</v>
      </c>
      <c r="EO18" s="12">
        <v>506674</v>
      </c>
      <c r="EP18" s="12">
        <v>506674</v>
      </c>
      <c r="EQ18" s="12">
        <v>506674</v>
      </c>
      <c r="ER18" s="12">
        <v>506674</v>
      </c>
      <c r="ES18" s="12">
        <v>506674</v>
      </c>
      <c r="ET18" s="12">
        <v>506674</v>
      </c>
      <c r="EU18" s="12">
        <v>506674</v>
      </c>
      <c r="EV18" s="12">
        <v>506674</v>
      </c>
      <c r="EW18" s="12">
        <v>506674</v>
      </c>
      <c r="EX18" s="12">
        <v>506674</v>
      </c>
      <c r="EY18" s="12">
        <v>506674</v>
      </c>
      <c r="EZ18" s="12">
        <v>506674</v>
      </c>
      <c r="FA18" s="12">
        <v>506674</v>
      </c>
      <c r="FB18" s="12">
        <v>506674</v>
      </c>
      <c r="FC18" s="12">
        <v>506674</v>
      </c>
      <c r="FD18" s="12">
        <v>506674</v>
      </c>
      <c r="FE18" s="12">
        <v>506674</v>
      </c>
      <c r="FF18" s="12">
        <v>506674</v>
      </c>
      <c r="FG18" s="12">
        <v>506674</v>
      </c>
      <c r="FH18" s="12">
        <v>506674</v>
      </c>
      <c r="FI18" s="12">
        <v>506674</v>
      </c>
      <c r="FJ18" s="12">
        <v>506674</v>
      </c>
      <c r="FK18" s="12">
        <v>506674</v>
      </c>
      <c r="FL18" s="12">
        <v>506674</v>
      </c>
      <c r="FM18" s="12">
        <v>506674</v>
      </c>
      <c r="FN18" s="12">
        <v>506674</v>
      </c>
      <c r="FO18" s="12">
        <v>506674</v>
      </c>
      <c r="FP18" s="12">
        <v>506674</v>
      </c>
      <c r="FQ18" s="12">
        <v>506674</v>
      </c>
      <c r="FR18" s="12">
        <v>506674</v>
      </c>
      <c r="FS18" s="12">
        <v>506674</v>
      </c>
      <c r="FT18" s="12">
        <v>506674</v>
      </c>
      <c r="FU18" s="12">
        <v>506674</v>
      </c>
      <c r="FV18" s="12">
        <v>506674</v>
      </c>
      <c r="FW18" s="12">
        <v>506674</v>
      </c>
      <c r="FX18" s="12">
        <v>506674</v>
      </c>
      <c r="FY18" s="12">
        <v>506674</v>
      </c>
      <c r="FZ18" s="12">
        <v>506674</v>
      </c>
      <c r="GA18" s="12">
        <v>506674</v>
      </c>
      <c r="GB18" s="12">
        <v>506674</v>
      </c>
      <c r="GC18" s="12">
        <v>506674</v>
      </c>
      <c r="GD18" s="12">
        <v>506674</v>
      </c>
      <c r="GE18" s="12">
        <v>506674</v>
      </c>
      <c r="GF18" s="12">
        <v>506674</v>
      </c>
      <c r="GG18" s="12">
        <v>506674</v>
      </c>
      <c r="GH18" s="12">
        <v>506674</v>
      </c>
      <c r="GI18" s="12">
        <v>506674</v>
      </c>
      <c r="GJ18" s="12">
        <v>506674</v>
      </c>
      <c r="GK18" s="12">
        <v>506674</v>
      </c>
      <c r="GL18" s="12">
        <v>506674</v>
      </c>
      <c r="GM18" s="12">
        <v>506674</v>
      </c>
      <c r="GN18" s="12">
        <v>506674</v>
      </c>
      <c r="GO18" s="12">
        <v>506674</v>
      </c>
      <c r="GP18" s="12">
        <v>506674</v>
      </c>
      <c r="GQ18" s="12">
        <v>506674</v>
      </c>
      <c r="GR18" s="12">
        <v>506674</v>
      </c>
      <c r="GS18" s="12">
        <v>506674</v>
      </c>
      <c r="GT18" s="12">
        <v>506674</v>
      </c>
      <c r="GU18" s="12">
        <v>506674</v>
      </c>
      <c r="GV18" s="12">
        <v>506674</v>
      </c>
      <c r="GW18" s="12">
        <v>506674</v>
      </c>
      <c r="GX18" s="12">
        <v>506674</v>
      </c>
      <c r="GY18" s="12">
        <v>506674</v>
      </c>
      <c r="GZ18" s="12">
        <v>506674</v>
      </c>
      <c r="HA18" s="12">
        <v>506674</v>
      </c>
      <c r="HB18" s="12">
        <v>506674</v>
      </c>
      <c r="HC18" s="12">
        <v>506674</v>
      </c>
      <c r="HD18" s="12">
        <v>506674</v>
      </c>
      <c r="HE18" s="12">
        <v>506674</v>
      </c>
      <c r="HF18" s="12">
        <v>506674</v>
      </c>
      <c r="HG18" s="12">
        <v>506674</v>
      </c>
      <c r="HH18" s="12">
        <v>506674</v>
      </c>
      <c r="HI18" s="12">
        <v>506674</v>
      </c>
      <c r="HJ18" s="12">
        <v>506674</v>
      </c>
      <c r="HK18" s="12">
        <v>506674</v>
      </c>
      <c r="HL18" s="12">
        <v>506674</v>
      </c>
      <c r="HM18" s="12">
        <v>506674</v>
      </c>
      <c r="HN18" s="12">
        <v>506674</v>
      </c>
      <c r="HO18" s="12">
        <v>506674</v>
      </c>
      <c r="HP18" s="12">
        <v>506674</v>
      </c>
      <c r="HQ18" s="12">
        <v>506674</v>
      </c>
      <c r="HR18" s="12">
        <v>506674</v>
      </c>
      <c r="HS18" s="12">
        <v>506674</v>
      </c>
      <c r="HT18" s="12">
        <v>506674</v>
      </c>
      <c r="HU18" s="12">
        <v>506674</v>
      </c>
      <c r="HV18" s="12">
        <v>506674</v>
      </c>
      <c r="HW18" s="12">
        <v>506674</v>
      </c>
      <c r="HX18" s="12">
        <v>506674</v>
      </c>
      <c r="HY18" s="12">
        <v>506674</v>
      </c>
      <c r="HZ18" s="12">
        <v>506674</v>
      </c>
      <c r="IA18" s="12">
        <v>506674</v>
      </c>
      <c r="IB18" s="12">
        <v>506674</v>
      </c>
      <c r="IC18" s="12">
        <v>506674</v>
      </c>
      <c r="ID18" s="12">
        <v>506674</v>
      </c>
      <c r="IE18" s="12">
        <v>506674</v>
      </c>
      <c r="IF18" s="12">
        <v>506674</v>
      </c>
      <c r="IG18" s="12">
        <v>506674</v>
      </c>
      <c r="IH18" s="12">
        <v>506674</v>
      </c>
      <c r="II18" s="12">
        <v>506674</v>
      </c>
      <c r="IJ18" s="12">
        <v>506674</v>
      </c>
      <c r="IK18" s="12">
        <v>506674</v>
      </c>
      <c r="IL18" s="12">
        <v>506674</v>
      </c>
      <c r="IM18" s="12">
        <v>506674</v>
      </c>
      <c r="IN18" s="12">
        <v>506674</v>
      </c>
      <c r="IO18" s="12">
        <v>506674</v>
      </c>
      <c r="IP18" s="12">
        <v>506674</v>
      </c>
      <c r="IQ18" s="12">
        <v>506674</v>
      </c>
      <c r="IR18" s="12">
        <v>506674</v>
      </c>
      <c r="IS18" s="12">
        <v>506674</v>
      </c>
      <c r="IT18" s="12">
        <v>506674</v>
      </c>
      <c r="IU18" s="12">
        <v>506674</v>
      </c>
      <c r="IV18" s="12">
        <v>506674</v>
      </c>
      <c r="IW18" s="12">
        <v>506674</v>
      </c>
      <c r="IX18" s="12">
        <v>506674</v>
      </c>
      <c r="IY18" s="12">
        <v>506674</v>
      </c>
      <c r="IZ18" s="12">
        <v>506674</v>
      </c>
      <c r="JA18" s="12">
        <v>506674</v>
      </c>
      <c r="JB18" s="12">
        <v>506674</v>
      </c>
      <c r="JC18" s="12">
        <v>506674</v>
      </c>
      <c r="JD18" s="12">
        <v>506674</v>
      </c>
      <c r="JE18" s="12">
        <v>506674</v>
      </c>
      <c r="JF18" s="12">
        <v>506674</v>
      </c>
      <c r="JG18" s="12">
        <v>506674</v>
      </c>
      <c r="JH18" s="12">
        <v>506674</v>
      </c>
      <c r="JI18" s="12">
        <v>506674</v>
      </c>
      <c r="JJ18" s="12">
        <v>506674</v>
      </c>
      <c r="JK18" s="12">
        <v>506674</v>
      </c>
      <c r="JL18" s="12">
        <v>506674</v>
      </c>
      <c r="JM18" s="12">
        <v>506674</v>
      </c>
      <c r="JN18" s="12">
        <v>506674</v>
      </c>
      <c r="JO18" s="12">
        <v>506674</v>
      </c>
      <c r="JP18" s="12">
        <v>506674</v>
      </c>
      <c r="JQ18" s="12">
        <v>506674</v>
      </c>
      <c r="JR18" s="12">
        <v>506674</v>
      </c>
      <c r="JS18" s="12">
        <v>506674</v>
      </c>
      <c r="JT18" s="12">
        <v>506674</v>
      </c>
      <c r="JU18" s="12">
        <v>506674</v>
      </c>
      <c r="JV18" s="12">
        <v>506674</v>
      </c>
      <c r="JW18" s="12">
        <v>506674</v>
      </c>
      <c r="JX18" s="12">
        <v>506674</v>
      </c>
      <c r="JY18" s="12">
        <v>506674</v>
      </c>
      <c r="JZ18" s="12">
        <v>506674</v>
      </c>
      <c r="KA18" s="12">
        <v>506674</v>
      </c>
      <c r="KB18" s="12">
        <v>506674</v>
      </c>
      <c r="KC18" s="12">
        <v>506674</v>
      </c>
      <c r="KD18" s="12">
        <v>506674</v>
      </c>
      <c r="KE18" s="12">
        <v>506674</v>
      </c>
      <c r="KF18" s="12">
        <v>506674</v>
      </c>
      <c r="KG18" s="12">
        <v>506674</v>
      </c>
      <c r="KH18" s="12">
        <v>506674</v>
      </c>
      <c r="KI18" s="12">
        <v>506674</v>
      </c>
      <c r="KJ18" s="12">
        <v>506674</v>
      </c>
      <c r="KK18" s="12">
        <v>506674</v>
      </c>
      <c r="KL18" s="12">
        <v>506674</v>
      </c>
      <c r="KM18" s="12">
        <v>506674</v>
      </c>
      <c r="KN18" s="12">
        <v>506674</v>
      </c>
      <c r="KO18" s="12">
        <v>506674</v>
      </c>
      <c r="KP18" s="12">
        <v>506674</v>
      </c>
      <c r="KQ18" s="12">
        <v>506674</v>
      </c>
      <c r="KR18" s="12">
        <v>506674</v>
      </c>
      <c r="KS18" s="12">
        <v>506674</v>
      </c>
      <c r="KT18" s="12">
        <v>506674</v>
      </c>
      <c r="KU18" s="12">
        <v>506674</v>
      </c>
      <c r="KV18" s="12">
        <v>506674</v>
      </c>
      <c r="KW18" s="12">
        <v>506674</v>
      </c>
      <c r="KX18" s="12">
        <v>506674</v>
      </c>
      <c r="KY18" s="12">
        <v>506674</v>
      </c>
      <c r="KZ18" s="12">
        <v>506674</v>
      </c>
      <c r="LA18" s="12">
        <v>506674</v>
      </c>
      <c r="LB18" s="12">
        <v>506674</v>
      </c>
      <c r="LC18" s="12">
        <v>506674</v>
      </c>
      <c r="LD18" s="12">
        <v>506674</v>
      </c>
      <c r="LE18" s="12">
        <v>506674</v>
      </c>
      <c r="LF18" s="12">
        <v>506674</v>
      </c>
      <c r="LG18" s="12">
        <v>506674</v>
      </c>
      <c r="LH18" s="12">
        <v>506674</v>
      </c>
      <c r="LI18" s="12">
        <v>506674</v>
      </c>
      <c r="LJ18" s="12">
        <v>506674</v>
      </c>
      <c r="LK18" s="12">
        <v>506674</v>
      </c>
      <c r="LL18" s="12">
        <v>506674</v>
      </c>
      <c r="LM18" s="12">
        <v>506674</v>
      </c>
      <c r="LN18" s="12">
        <v>506674</v>
      </c>
      <c r="LO18" s="12">
        <v>506674</v>
      </c>
      <c r="LP18" s="12">
        <v>506674</v>
      </c>
      <c r="LQ18" s="12">
        <v>506674</v>
      </c>
      <c r="LR18" s="12">
        <v>506674</v>
      </c>
      <c r="LS18" s="12">
        <v>506674</v>
      </c>
      <c r="LT18" s="12">
        <v>506674</v>
      </c>
      <c r="LU18" s="12">
        <v>506674</v>
      </c>
      <c r="LV18" s="12">
        <v>506674</v>
      </c>
      <c r="LW18" s="12">
        <v>506674</v>
      </c>
      <c r="LX18" s="12">
        <v>506674</v>
      </c>
      <c r="LY18" s="12">
        <v>506674</v>
      </c>
      <c r="LZ18" s="12">
        <v>506674</v>
      </c>
      <c r="MA18" s="12">
        <v>506674</v>
      </c>
      <c r="MB18" s="12">
        <v>506674</v>
      </c>
      <c r="MC18" s="12">
        <v>506674</v>
      </c>
      <c r="MD18" s="12">
        <v>506674</v>
      </c>
      <c r="ME18" s="12">
        <v>506674</v>
      </c>
      <c r="MF18" s="12">
        <v>506674</v>
      </c>
      <c r="MG18" s="12">
        <v>506674</v>
      </c>
      <c r="MH18" s="12">
        <v>506674</v>
      </c>
      <c r="MI18" s="12">
        <v>506674</v>
      </c>
      <c r="MJ18" s="12">
        <v>506674</v>
      </c>
      <c r="MK18" s="12">
        <v>506674</v>
      </c>
      <c r="ML18" s="12">
        <v>506674</v>
      </c>
      <c r="MM18" s="12">
        <v>506674</v>
      </c>
      <c r="MN18" s="12">
        <v>506674</v>
      </c>
      <c r="MO18" s="12">
        <v>506674</v>
      </c>
      <c r="MP18" s="12">
        <v>506674</v>
      </c>
      <c r="MQ18" s="12">
        <v>506674</v>
      </c>
      <c r="MR18" s="12">
        <v>506674</v>
      </c>
      <c r="MS18" s="12">
        <v>506674</v>
      </c>
      <c r="MT18" s="12">
        <v>506674</v>
      </c>
      <c r="MU18" s="12">
        <v>506674</v>
      </c>
      <c r="MV18" s="12">
        <v>506674</v>
      </c>
      <c r="MW18" s="12">
        <v>506674</v>
      </c>
      <c r="MX18" s="12">
        <v>506674</v>
      </c>
      <c r="MY18" s="12">
        <v>506674</v>
      </c>
      <c r="MZ18" s="12">
        <v>506674</v>
      </c>
      <c r="NA18" s="12">
        <v>506674</v>
      </c>
      <c r="NB18" s="12">
        <v>506674</v>
      </c>
      <c r="NC18" s="12">
        <v>506674</v>
      </c>
      <c r="ND18" s="12">
        <v>506674</v>
      </c>
      <c r="NE18" s="12">
        <v>506674</v>
      </c>
      <c r="NF18" s="12">
        <v>506674</v>
      </c>
      <c r="NG18" s="12">
        <v>506674</v>
      </c>
      <c r="NH18" s="12">
        <v>506674</v>
      </c>
      <c r="NI18" s="12">
        <v>506674</v>
      </c>
      <c r="NJ18" s="12">
        <v>506674</v>
      </c>
      <c r="NK18" s="12">
        <v>506674</v>
      </c>
      <c r="NL18" s="12">
        <v>506674</v>
      </c>
      <c r="NM18" s="12">
        <v>506674</v>
      </c>
      <c r="NN18" s="12">
        <v>506674</v>
      </c>
      <c r="NO18" s="12">
        <v>506674</v>
      </c>
      <c r="NP18" s="12">
        <v>506674</v>
      </c>
      <c r="NQ18" s="12">
        <v>506674</v>
      </c>
      <c r="NR18" s="12">
        <v>506674</v>
      </c>
      <c r="NS18" s="12">
        <v>506674</v>
      </c>
      <c r="NT18" s="12">
        <v>506674</v>
      </c>
      <c r="NU18" s="12">
        <v>506674</v>
      </c>
      <c r="NV18" s="12">
        <v>506674</v>
      </c>
      <c r="NW18" s="12">
        <v>506674</v>
      </c>
      <c r="NX18" s="12">
        <v>506674</v>
      </c>
      <c r="NY18" s="12">
        <v>506674</v>
      </c>
      <c r="OA18" s="29"/>
    </row>
    <row r="19" spans="1:391" x14ac:dyDescent="0.4">
      <c r="A19" s="1">
        <v>3</v>
      </c>
      <c r="B19" s="1" t="s">
        <v>37</v>
      </c>
      <c r="C19" s="9">
        <v>7761</v>
      </c>
      <c r="D19" s="10" t="s">
        <v>203</v>
      </c>
      <c r="E19" s="11" t="s">
        <v>36</v>
      </c>
      <c r="F19" s="30">
        <f>VLOOKUP(E19,股數總表!A:D,4,0)</f>
        <v>395000</v>
      </c>
      <c r="G19" s="12">
        <v>395000</v>
      </c>
      <c r="H19" s="12">
        <v>395000</v>
      </c>
      <c r="I19" s="12">
        <v>395000</v>
      </c>
      <c r="J19" s="12">
        <v>395000</v>
      </c>
      <c r="K19" s="12">
        <v>395000</v>
      </c>
      <c r="L19" s="12">
        <v>395000</v>
      </c>
      <c r="M19" s="12">
        <v>395000</v>
      </c>
      <c r="N19" s="12">
        <v>395000</v>
      </c>
      <c r="O19" s="12">
        <v>395000</v>
      </c>
      <c r="P19" s="12">
        <v>395000</v>
      </c>
      <c r="Q19" s="12">
        <v>395000</v>
      </c>
      <c r="R19" s="12">
        <v>395000</v>
      </c>
      <c r="S19" s="12">
        <v>395000</v>
      </c>
      <c r="T19" s="12">
        <v>395000</v>
      </c>
      <c r="U19" s="12">
        <v>395000</v>
      </c>
      <c r="V19" s="12">
        <v>395000</v>
      </c>
      <c r="W19" s="12">
        <v>395000</v>
      </c>
      <c r="X19" s="12">
        <v>395000</v>
      </c>
      <c r="Y19" s="12">
        <v>395000</v>
      </c>
      <c r="Z19" s="12">
        <v>395000</v>
      </c>
      <c r="AA19" s="12">
        <v>395000</v>
      </c>
      <c r="AB19" s="12">
        <v>395000</v>
      </c>
      <c r="AC19" s="12">
        <v>395000</v>
      </c>
      <c r="AD19" s="12">
        <v>395000</v>
      </c>
      <c r="AE19" s="12">
        <v>395000</v>
      </c>
      <c r="AF19" s="12">
        <v>395000</v>
      </c>
      <c r="AG19" s="12">
        <v>395000</v>
      </c>
      <c r="AH19" s="12">
        <v>395000</v>
      </c>
      <c r="AI19" s="12">
        <v>395000</v>
      </c>
      <c r="AJ19" s="12">
        <v>395000</v>
      </c>
      <c r="AK19" s="12">
        <v>395000</v>
      </c>
      <c r="AL19" s="12">
        <v>395000</v>
      </c>
      <c r="AM19" s="12">
        <v>395000</v>
      </c>
      <c r="AN19" s="12">
        <v>395000</v>
      </c>
      <c r="AO19" s="12">
        <v>395000</v>
      </c>
      <c r="AP19" s="12">
        <v>395000</v>
      </c>
      <c r="AQ19" s="12">
        <v>395000</v>
      </c>
      <c r="AR19" s="12">
        <v>395000</v>
      </c>
      <c r="AS19" s="12">
        <v>395000</v>
      </c>
      <c r="AT19" s="12">
        <v>395000</v>
      </c>
      <c r="AU19" s="12">
        <v>395000</v>
      </c>
      <c r="AV19" s="12">
        <v>395000</v>
      </c>
      <c r="AW19" s="12">
        <v>395000</v>
      </c>
      <c r="AX19" s="12">
        <v>395000</v>
      </c>
      <c r="AY19" s="12">
        <v>395000</v>
      </c>
      <c r="AZ19" s="12">
        <v>395000</v>
      </c>
      <c r="BA19" s="12">
        <v>395000</v>
      </c>
      <c r="BB19" s="12">
        <v>395000</v>
      </c>
      <c r="BC19" s="12">
        <v>395000</v>
      </c>
      <c r="BD19" s="12">
        <v>395000</v>
      </c>
      <c r="BE19" s="12">
        <v>395000</v>
      </c>
      <c r="BF19" s="12">
        <v>395000</v>
      </c>
      <c r="BG19" s="12">
        <v>395000</v>
      </c>
      <c r="BH19" s="12">
        <v>395000</v>
      </c>
      <c r="BI19" s="12">
        <v>395000</v>
      </c>
      <c r="BJ19" s="12">
        <v>395000</v>
      </c>
      <c r="BK19" s="12">
        <v>395000</v>
      </c>
      <c r="BL19" s="12">
        <v>395000</v>
      </c>
      <c r="BM19" s="12">
        <v>395000</v>
      </c>
      <c r="BN19" s="12">
        <v>395000</v>
      </c>
      <c r="BO19" s="12">
        <v>395000</v>
      </c>
      <c r="BP19" s="12">
        <v>395000</v>
      </c>
      <c r="BQ19" s="12">
        <v>395000</v>
      </c>
      <c r="BR19" s="12">
        <v>395000</v>
      </c>
      <c r="BS19" s="12">
        <v>395000</v>
      </c>
      <c r="BT19" s="12">
        <v>395000</v>
      </c>
      <c r="BU19" s="12">
        <v>395000</v>
      </c>
      <c r="BV19" s="12">
        <v>395000</v>
      </c>
      <c r="BW19" s="12">
        <v>395000</v>
      </c>
      <c r="BX19" s="12">
        <v>395000</v>
      </c>
      <c r="BY19" s="12">
        <v>395000</v>
      </c>
      <c r="BZ19" s="12">
        <v>395000</v>
      </c>
      <c r="CA19" s="12">
        <v>395000</v>
      </c>
      <c r="CB19" s="12">
        <v>395000</v>
      </c>
      <c r="CC19" s="12">
        <v>395000</v>
      </c>
      <c r="CD19" s="12">
        <v>395000</v>
      </c>
      <c r="CE19" s="12">
        <v>395000</v>
      </c>
      <c r="CF19" s="12">
        <v>395000</v>
      </c>
      <c r="CG19" s="12">
        <v>395000</v>
      </c>
      <c r="CH19" s="12">
        <v>395000</v>
      </c>
      <c r="CI19" s="12">
        <v>395000</v>
      </c>
      <c r="CJ19" s="12">
        <v>395000</v>
      </c>
      <c r="CK19" s="12">
        <v>395000</v>
      </c>
      <c r="CL19" s="12">
        <v>395000</v>
      </c>
      <c r="CM19" s="12">
        <v>395000</v>
      </c>
      <c r="CN19" s="12">
        <v>395000</v>
      </c>
      <c r="CO19" s="12">
        <v>395000</v>
      </c>
      <c r="CP19" s="12">
        <v>395000</v>
      </c>
      <c r="CQ19" s="12">
        <v>395000</v>
      </c>
      <c r="CR19" s="12">
        <v>395000</v>
      </c>
      <c r="CS19" s="12">
        <v>395000</v>
      </c>
      <c r="CT19" s="12">
        <v>395000</v>
      </c>
      <c r="CU19" s="12">
        <v>395000</v>
      </c>
      <c r="CV19" s="12">
        <v>395000</v>
      </c>
      <c r="CW19" s="12">
        <v>395000</v>
      </c>
      <c r="CX19" s="12">
        <v>395000</v>
      </c>
      <c r="CY19" s="12">
        <v>395000</v>
      </c>
      <c r="CZ19" s="12">
        <v>395000</v>
      </c>
      <c r="DA19" s="12">
        <v>395000</v>
      </c>
      <c r="DB19" s="12">
        <v>395000</v>
      </c>
      <c r="DC19" s="12">
        <v>395000</v>
      </c>
      <c r="DD19" s="12">
        <v>395000</v>
      </c>
      <c r="DE19" s="12">
        <v>395000</v>
      </c>
      <c r="DF19" s="12">
        <v>395000</v>
      </c>
      <c r="DG19" s="12">
        <v>395000</v>
      </c>
      <c r="DH19" s="12">
        <v>395000</v>
      </c>
      <c r="DI19" s="12">
        <v>395000</v>
      </c>
      <c r="DJ19" s="12">
        <v>395000</v>
      </c>
      <c r="DK19" s="12">
        <v>395000</v>
      </c>
      <c r="DL19" s="12">
        <v>395000</v>
      </c>
      <c r="DM19" s="12">
        <v>395000</v>
      </c>
      <c r="DN19" s="12">
        <v>395000</v>
      </c>
      <c r="DO19" s="12">
        <v>395000</v>
      </c>
      <c r="DP19" s="12">
        <v>395000</v>
      </c>
      <c r="DQ19" s="12">
        <v>395000</v>
      </c>
      <c r="DR19" s="12">
        <v>395000</v>
      </c>
      <c r="DS19" s="12">
        <v>395000</v>
      </c>
      <c r="DT19" s="12">
        <v>395000</v>
      </c>
      <c r="DU19" s="12">
        <v>395000</v>
      </c>
      <c r="DV19" s="12">
        <v>395000</v>
      </c>
      <c r="DW19" s="12">
        <v>395000</v>
      </c>
      <c r="DX19" s="12">
        <v>395000</v>
      </c>
      <c r="DY19" s="12">
        <v>395000</v>
      </c>
      <c r="DZ19" s="12">
        <v>395000</v>
      </c>
      <c r="EA19" s="12">
        <v>395000</v>
      </c>
      <c r="EB19" s="12">
        <v>395000</v>
      </c>
      <c r="EC19" s="12">
        <v>395000</v>
      </c>
      <c r="ED19" s="12">
        <v>395000</v>
      </c>
      <c r="EE19" s="12">
        <v>395000</v>
      </c>
      <c r="EF19" s="12">
        <v>395000</v>
      </c>
      <c r="EG19" s="12">
        <v>395000</v>
      </c>
      <c r="EH19" s="12">
        <v>395000</v>
      </c>
      <c r="EI19" s="12">
        <v>395000</v>
      </c>
      <c r="EJ19" s="12">
        <v>395000</v>
      </c>
      <c r="EK19" s="12">
        <v>395000</v>
      </c>
      <c r="EL19" s="12">
        <v>395000</v>
      </c>
      <c r="EM19" s="12">
        <v>395000</v>
      </c>
      <c r="EN19" s="12">
        <v>395000</v>
      </c>
      <c r="EO19" s="12">
        <v>395000</v>
      </c>
      <c r="EP19" s="12">
        <v>395000</v>
      </c>
      <c r="EQ19" s="12">
        <v>395000</v>
      </c>
      <c r="ER19" s="12">
        <v>395000</v>
      </c>
      <c r="ES19" s="12">
        <v>395000</v>
      </c>
      <c r="ET19" s="12">
        <v>395000</v>
      </c>
      <c r="EU19" s="12">
        <v>395000</v>
      </c>
      <c r="EV19" s="12">
        <v>395000</v>
      </c>
      <c r="EW19" s="12">
        <v>395000</v>
      </c>
      <c r="EX19" s="12">
        <v>395000</v>
      </c>
      <c r="EY19" s="12">
        <v>395000</v>
      </c>
      <c r="EZ19" s="12">
        <v>395000</v>
      </c>
      <c r="FA19" s="12">
        <v>395000</v>
      </c>
      <c r="FB19" s="12">
        <v>395000</v>
      </c>
      <c r="FC19" s="12">
        <v>395000</v>
      </c>
      <c r="FD19" s="12">
        <v>395000</v>
      </c>
      <c r="FE19" s="12">
        <v>395000</v>
      </c>
      <c r="FF19" s="12">
        <v>395000</v>
      </c>
      <c r="FG19" s="12">
        <v>395000</v>
      </c>
      <c r="FH19" s="12">
        <v>395000</v>
      </c>
      <c r="FI19" s="12">
        <v>395000</v>
      </c>
      <c r="FJ19" s="12">
        <v>395000</v>
      </c>
      <c r="FK19" s="12">
        <v>395000</v>
      </c>
      <c r="FL19" s="12">
        <v>395000</v>
      </c>
      <c r="FM19" s="12">
        <v>395000</v>
      </c>
      <c r="FN19" s="12">
        <v>395000</v>
      </c>
      <c r="FO19" s="12">
        <v>395000</v>
      </c>
      <c r="FP19" s="12">
        <v>395000</v>
      </c>
      <c r="FQ19" s="12">
        <v>395000</v>
      </c>
      <c r="FR19" s="12">
        <v>395000</v>
      </c>
      <c r="FS19" s="12">
        <v>395000</v>
      </c>
      <c r="FT19" s="12">
        <v>395000</v>
      </c>
      <c r="FU19" s="12">
        <v>395000</v>
      </c>
      <c r="FV19" s="12">
        <v>395000</v>
      </c>
      <c r="FW19" s="12">
        <v>395000</v>
      </c>
      <c r="FX19" s="12">
        <v>395000</v>
      </c>
      <c r="FY19" s="12">
        <v>395000</v>
      </c>
      <c r="FZ19" s="12">
        <v>395000</v>
      </c>
      <c r="GA19" s="12">
        <v>395000</v>
      </c>
      <c r="GB19" s="12">
        <v>395000</v>
      </c>
      <c r="GC19" s="12">
        <v>395000</v>
      </c>
      <c r="GD19" s="12">
        <v>395000</v>
      </c>
      <c r="GE19" s="12">
        <v>395000</v>
      </c>
      <c r="GF19" s="12">
        <v>395000</v>
      </c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OA19" s="29"/>
    </row>
    <row r="20" spans="1:391" x14ac:dyDescent="0.4">
      <c r="A20" s="1"/>
      <c r="B20" s="1" t="s">
        <v>37</v>
      </c>
      <c r="C20" s="9">
        <v>7885</v>
      </c>
      <c r="D20" s="10" t="s">
        <v>204</v>
      </c>
      <c r="E20" s="11" t="s">
        <v>41</v>
      </c>
      <c r="F20" s="30">
        <f>VLOOKUP(E20,股數總表!A:D,4,0)</f>
        <v>400000</v>
      </c>
      <c r="G20" s="12">
        <v>400000</v>
      </c>
      <c r="H20" s="12">
        <v>400000</v>
      </c>
      <c r="I20" s="12">
        <v>400000</v>
      </c>
      <c r="J20" s="12">
        <v>400000</v>
      </c>
      <c r="K20" s="12">
        <v>400000</v>
      </c>
      <c r="L20" s="12">
        <v>400000</v>
      </c>
      <c r="M20" s="12">
        <v>400000</v>
      </c>
      <c r="N20" s="12">
        <v>400000</v>
      </c>
      <c r="O20" s="12">
        <v>400000</v>
      </c>
      <c r="P20" s="12">
        <v>400000</v>
      </c>
      <c r="Q20" s="12">
        <v>400000</v>
      </c>
      <c r="R20" s="12">
        <v>400000</v>
      </c>
      <c r="S20" s="12">
        <v>400000</v>
      </c>
      <c r="T20" s="12">
        <v>400000</v>
      </c>
      <c r="U20" s="12">
        <v>400000</v>
      </c>
      <c r="V20" s="12">
        <v>400000</v>
      </c>
      <c r="W20" s="12">
        <v>400000</v>
      </c>
      <c r="X20" s="12">
        <v>400000</v>
      </c>
      <c r="Y20" s="12">
        <v>400000</v>
      </c>
      <c r="Z20" s="12">
        <v>400000</v>
      </c>
      <c r="AA20" s="12">
        <v>400000</v>
      </c>
      <c r="AB20" s="12">
        <v>400000</v>
      </c>
      <c r="AC20" s="12">
        <v>400000</v>
      </c>
      <c r="AD20" s="12">
        <v>400000</v>
      </c>
      <c r="AE20" s="12">
        <v>400000</v>
      </c>
      <c r="AF20" s="12">
        <v>400000</v>
      </c>
      <c r="AG20" s="12">
        <v>400000</v>
      </c>
      <c r="AH20" s="12">
        <v>400000</v>
      </c>
      <c r="AI20" s="12">
        <v>400000</v>
      </c>
      <c r="AJ20" s="12">
        <v>400000</v>
      </c>
      <c r="AK20" s="12">
        <v>400000</v>
      </c>
      <c r="AL20" s="12">
        <v>400000</v>
      </c>
      <c r="AM20" s="12">
        <v>400000</v>
      </c>
      <c r="AN20" s="12">
        <v>400000</v>
      </c>
      <c r="AO20" s="12">
        <v>400000</v>
      </c>
      <c r="AP20" s="12">
        <v>400000</v>
      </c>
      <c r="AQ20" s="12">
        <v>400000</v>
      </c>
      <c r="AR20" s="12">
        <v>400000</v>
      </c>
      <c r="AS20" s="12">
        <v>400000</v>
      </c>
      <c r="AT20" s="12">
        <v>400000</v>
      </c>
      <c r="AU20" s="12">
        <v>400000</v>
      </c>
      <c r="AV20" s="12">
        <v>400000</v>
      </c>
      <c r="AW20" s="12">
        <v>400000</v>
      </c>
      <c r="AX20" s="12">
        <v>400000</v>
      </c>
      <c r="AY20" s="12">
        <v>400000</v>
      </c>
      <c r="AZ20" s="12">
        <v>400000</v>
      </c>
      <c r="BA20" s="12">
        <v>400000</v>
      </c>
      <c r="BB20" s="12">
        <v>400000</v>
      </c>
      <c r="BC20" s="12">
        <v>400000</v>
      </c>
      <c r="BD20" s="12">
        <v>400000</v>
      </c>
      <c r="BE20" s="12">
        <v>400000</v>
      </c>
      <c r="BF20" s="12">
        <v>400000</v>
      </c>
      <c r="BG20" s="12">
        <v>400000</v>
      </c>
      <c r="BH20" s="12">
        <v>400000</v>
      </c>
      <c r="BI20" s="12">
        <v>400000</v>
      </c>
      <c r="BJ20" s="12">
        <v>400000</v>
      </c>
      <c r="BK20" s="12">
        <v>400000</v>
      </c>
      <c r="BL20" s="12">
        <v>400000</v>
      </c>
      <c r="BM20" s="12">
        <v>400000</v>
      </c>
      <c r="BN20" s="12">
        <v>400000</v>
      </c>
      <c r="BO20" s="12">
        <v>400000</v>
      </c>
      <c r="BP20" s="12">
        <v>400000</v>
      </c>
      <c r="BQ20" s="12">
        <v>400000</v>
      </c>
      <c r="BR20" s="12">
        <v>400000</v>
      </c>
      <c r="BS20" s="12">
        <v>400000</v>
      </c>
      <c r="BT20" s="12">
        <v>400000</v>
      </c>
      <c r="BU20" s="12">
        <v>400000</v>
      </c>
      <c r="BV20" s="12">
        <v>400000</v>
      </c>
      <c r="BW20" s="12">
        <v>400000</v>
      </c>
      <c r="BX20" s="12">
        <v>400000</v>
      </c>
      <c r="BY20" s="12">
        <v>400000</v>
      </c>
      <c r="BZ20" s="12">
        <v>400000</v>
      </c>
      <c r="CA20" s="12">
        <v>400000</v>
      </c>
      <c r="CB20" s="12">
        <v>400000</v>
      </c>
      <c r="CC20" s="12">
        <v>400000</v>
      </c>
      <c r="CD20" s="12">
        <v>400000</v>
      </c>
      <c r="CE20" s="12">
        <v>400000</v>
      </c>
      <c r="CF20" s="12">
        <v>400000</v>
      </c>
      <c r="CG20" s="12">
        <v>400000</v>
      </c>
      <c r="CH20" s="12">
        <v>400000</v>
      </c>
      <c r="CI20" s="12">
        <v>400000</v>
      </c>
      <c r="CJ20" s="12">
        <v>400000</v>
      </c>
      <c r="CK20" s="12">
        <v>400000</v>
      </c>
      <c r="CL20" s="12">
        <v>400000</v>
      </c>
      <c r="CM20" s="12">
        <v>400000</v>
      </c>
      <c r="CN20" s="12">
        <v>400000</v>
      </c>
      <c r="CO20" s="12">
        <v>400000</v>
      </c>
      <c r="CP20" s="12">
        <v>400000</v>
      </c>
      <c r="CQ20" s="12">
        <v>400000</v>
      </c>
      <c r="CR20" s="12">
        <v>400000</v>
      </c>
      <c r="CS20" s="12">
        <v>400000</v>
      </c>
      <c r="CT20" s="12">
        <v>400000</v>
      </c>
      <c r="CU20" s="12">
        <v>400000</v>
      </c>
      <c r="CV20" s="12">
        <v>400000</v>
      </c>
      <c r="CW20" s="12">
        <v>400000</v>
      </c>
      <c r="CX20" s="12">
        <v>400000</v>
      </c>
      <c r="CY20" s="12">
        <v>400000</v>
      </c>
      <c r="CZ20" s="12">
        <v>400000</v>
      </c>
      <c r="DA20" s="12">
        <v>400000</v>
      </c>
      <c r="DB20" s="12">
        <v>400000</v>
      </c>
      <c r="DC20" s="12">
        <v>400000</v>
      </c>
      <c r="DD20" s="12">
        <v>400000</v>
      </c>
      <c r="DE20" s="12">
        <v>400000</v>
      </c>
      <c r="DF20" s="12">
        <v>400000</v>
      </c>
      <c r="DG20" s="12">
        <v>400000</v>
      </c>
      <c r="DH20" s="12">
        <v>400000</v>
      </c>
      <c r="DI20" s="12">
        <v>400000</v>
      </c>
      <c r="DJ20" s="12">
        <v>400000</v>
      </c>
      <c r="DK20" s="12">
        <v>400000</v>
      </c>
      <c r="DL20" s="12">
        <v>400000</v>
      </c>
      <c r="DM20" s="12">
        <v>400000</v>
      </c>
      <c r="DN20" s="12">
        <v>400000</v>
      </c>
      <c r="DO20" s="12">
        <v>400000</v>
      </c>
      <c r="DP20" s="12">
        <v>400000</v>
      </c>
      <c r="DQ20" s="12">
        <v>400000</v>
      </c>
      <c r="DR20" s="12">
        <v>400000</v>
      </c>
      <c r="DS20" s="12">
        <v>400000</v>
      </c>
      <c r="DT20" s="12">
        <v>400000</v>
      </c>
      <c r="DU20" s="12">
        <v>400000</v>
      </c>
      <c r="DV20" s="12">
        <v>400000</v>
      </c>
      <c r="DW20" s="12">
        <v>400000</v>
      </c>
      <c r="DX20" s="12">
        <v>400000</v>
      </c>
      <c r="DY20" s="12">
        <v>400000</v>
      </c>
      <c r="DZ20" s="12">
        <v>400000</v>
      </c>
      <c r="EA20" s="12">
        <v>400000</v>
      </c>
      <c r="EB20" s="12">
        <v>400000</v>
      </c>
      <c r="EC20" s="12">
        <v>400000</v>
      </c>
      <c r="ED20" s="12">
        <v>400000</v>
      </c>
      <c r="EE20" s="12">
        <v>400000</v>
      </c>
      <c r="EF20" s="12">
        <v>400000</v>
      </c>
      <c r="EG20" s="12">
        <v>400000</v>
      </c>
      <c r="EH20" s="12">
        <v>400000</v>
      </c>
      <c r="EI20" s="12">
        <v>400000</v>
      </c>
      <c r="EJ20" s="12">
        <v>400000</v>
      </c>
      <c r="EK20" s="12">
        <v>400000</v>
      </c>
      <c r="EL20" s="12">
        <v>400000</v>
      </c>
      <c r="EM20" s="12">
        <v>400000</v>
      </c>
      <c r="EN20" s="12">
        <v>400000</v>
      </c>
      <c r="EO20" s="12">
        <v>400000</v>
      </c>
      <c r="EP20" s="12">
        <v>400000</v>
      </c>
      <c r="EQ20" s="12">
        <v>400000</v>
      </c>
      <c r="ER20" s="12">
        <v>400000</v>
      </c>
      <c r="ES20" s="12">
        <v>400000</v>
      </c>
      <c r="ET20" s="12">
        <v>400000</v>
      </c>
      <c r="EU20" s="12">
        <v>400000</v>
      </c>
      <c r="EV20" s="12">
        <v>400000</v>
      </c>
      <c r="EW20" s="12">
        <v>400000</v>
      </c>
      <c r="EX20" s="12">
        <v>400000</v>
      </c>
      <c r="EY20" s="12">
        <v>400000</v>
      </c>
      <c r="EZ20" s="12">
        <v>400000</v>
      </c>
      <c r="FA20" s="12">
        <v>400000</v>
      </c>
      <c r="FB20" s="12">
        <v>400000</v>
      </c>
      <c r="FC20" s="12">
        <v>400000</v>
      </c>
      <c r="FD20" s="12">
        <v>400000</v>
      </c>
      <c r="FE20" s="12">
        <v>400000</v>
      </c>
      <c r="FF20" s="12">
        <v>400000</v>
      </c>
      <c r="FG20" s="12">
        <v>400000</v>
      </c>
      <c r="FH20" s="12">
        <v>400000</v>
      </c>
      <c r="FI20" s="12">
        <v>400000</v>
      </c>
      <c r="FJ20" s="12">
        <v>400000</v>
      </c>
      <c r="FK20" s="12">
        <v>400000</v>
      </c>
      <c r="FL20" s="12">
        <v>400000</v>
      </c>
      <c r="FM20" s="12">
        <v>400000</v>
      </c>
      <c r="FN20" s="12">
        <v>400000</v>
      </c>
      <c r="FO20" s="12">
        <v>400000</v>
      </c>
      <c r="FP20" s="12">
        <v>400000</v>
      </c>
      <c r="FQ20" s="12">
        <v>400000</v>
      </c>
      <c r="FR20" s="12">
        <v>400000</v>
      </c>
      <c r="FS20" s="12">
        <v>400000</v>
      </c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OA20" s="29"/>
    </row>
    <row r="21" spans="1:391" x14ac:dyDescent="0.4">
      <c r="A21" s="1"/>
      <c r="B21" s="1" t="s">
        <v>182</v>
      </c>
      <c r="C21" s="9">
        <v>7823</v>
      </c>
      <c r="D21" s="10" t="s">
        <v>205</v>
      </c>
      <c r="E21" s="11" t="s">
        <v>31</v>
      </c>
      <c r="F21" s="30">
        <f>VLOOKUP(E21,股數總表!A:D,4,0)</f>
        <v>185000</v>
      </c>
      <c r="G21" s="12">
        <v>185000</v>
      </c>
      <c r="H21" s="12">
        <v>185000</v>
      </c>
      <c r="I21" s="12">
        <v>185000</v>
      </c>
      <c r="J21" s="12">
        <v>185000</v>
      </c>
      <c r="K21" s="12">
        <v>185000</v>
      </c>
      <c r="L21" s="12">
        <v>185000</v>
      </c>
      <c r="M21" s="12">
        <v>185000</v>
      </c>
      <c r="N21" s="12">
        <v>185000</v>
      </c>
      <c r="O21" s="12">
        <v>185000</v>
      </c>
      <c r="P21" s="12">
        <v>185000</v>
      </c>
      <c r="Q21" s="12">
        <v>185000</v>
      </c>
      <c r="R21" s="12">
        <v>185000</v>
      </c>
      <c r="S21" s="12">
        <v>185000</v>
      </c>
      <c r="T21" s="12">
        <v>185000</v>
      </c>
      <c r="U21" s="12">
        <v>185000</v>
      </c>
      <c r="V21" s="12">
        <v>185000</v>
      </c>
      <c r="W21" s="12">
        <v>185000</v>
      </c>
      <c r="X21" s="12">
        <v>185000</v>
      </c>
      <c r="Y21" s="12">
        <v>185000</v>
      </c>
      <c r="Z21" s="12">
        <v>185000</v>
      </c>
      <c r="AA21" s="12">
        <v>185000</v>
      </c>
      <c r="AB21" s="12">
        <v>185000</v>
      </c>
      <c r="AC21" s="12">
        <v>185000</v>
      </c>
      <c r="AD21" s="12">
        <v>185000</v>
      </c>
      <c r="AE21" s="12">
        <v>185000</v>
      </c>
      <c r="AF21" s="12">
        <v>185000</v>
      </c>
      <c r="AG21" s="12">
        <v>185000</v>
      </c>
      <c r="AH21" s="12">
        <v>185000</v>
      </c>
      <c r="AI21" s="12">
        <v>185000</v>
      </c>
      <c r="AJ21" s="12">
        <v>185000</v>
      </c>
      <c r="AK21" s="12">
        <v>185000</v>
      </c>
      <c r="AL21" s="12">
        <v>185000</v>
      </c>
      <c r="AM21" s="12">
        <v>185000</v>
      </c>
      <c r="AN21" s="12">
        <v>185000</v>
      </c>
      <c r="AO21" s="12">
        <v>185000</v>
      </c>
      <c r="AP21" s="12">
        <v>185000</v>
      </c>
      <c r="AQ21" s="12">
        <v>185000</v>
      </c>
      <c r="AR21" s="12">
        <v>185000</v>
      </c>
      <c r="AS21" s="12">
        <v>185000</v>
      </c>
      <c r="AT21" s="12">
        <v>185000</v>
      </c>
      <c r="AU21" s="12">
        <v>185000</v>
      </c>
      <c r="AV21" s="12">
        <v>185000</v>
      </c>
      <c r="AW21" s="12">
        <v>185000</v>
      </c>
      <c r="AX21" s="12">
        <v>185000</v>
      </c>
      <c r="AY21" s="12">
        <v>185000</v>
      </c>
      <c r="AZ21" s="12">
        <v>185000</v>
      </c>
      <c r="BA21" s="12">
        <v>185000</v>
      </c>
      <c r="BB21" s="12">
        <v>185000</v>
      </c>
      <c r="BC21" s="12">
        <v>185000</v>
      </c>
      <c r="BD21" s="12">
        <v>185000</v>
      </c>
      <c r="BE21" s="12">
        <v>185000</v>
      </c>
      <c r="BF21" s="12">
        <v>185000</v>
      </c>
      <c r="BG21" s="12">
        <v>185000</v>
      </c>
      <c r="BH21" s="12">
        <v>185000</v>
      </c>
      <c r="BI21" s="12">
        <v>185000</v>
      </c>
      <c r="BJ21" s="12">
        <v>185000</v>
      </c>
      <c r="BK21" s="12">
        <v>185000</v>
      </c>
      <c r="BL21" s="12">
        <v>185000</v>
      </c>
      <c r="BM21" s="12">
        <v>185000</v>
      </c>
      <c r="BN21" s="12">
        <v>185000</v>
      </c>
      <c r="BO21" s="12">
        <v>185000</v>
      </c>
      <c r="BP21" s="12">
        <v>185000</v>
      </c>
      <c r="BQ21" s="12">
        <v>185000</v>
      </c>
      <c r="BR21" s="12">
        <v>185000</v>
      </c>
      <c r="BS21" s="12">
        <v>185000</v>
      </c>
      <c r="BT21" s="12">
        <v>185000</v>
      </c>
      <c r="BU21" s="12">
        <v>185000</v>
      </c>
      <c r="BV21" s="12">
        <v>185000</v>
      </c>
      <c r="BW21" s="12">
        <v>185000</v>
      </c>
      <c r="BX21" s="12">
        <v>185000</v>
      </c>
      <c r="BY21" s="12">
        <v>185000</v>
      </c>
      <c r="BZ21" s="12">
        <v>185000</v>
      </c>
      <c r="CA21" s="12">
        <v>185000</v>
      </c>
      <c r="CB21" s="12">
        <v>185000</v>
      </c>
      <c r="CC21" s="12">
        <v>185000</v>
      </c>
      <c r="CD21" s="12">
        <v>185000</v>
      </c>
      <c r="CE21" s="12">
        <v>185000</v>
      </c>
      <c r="CF21" s="12">
        <v>185000</v>
      </c>
      <c r="CG21" s="12">
        <v>185000</v>
      </c>
      <c r="CH21" s="12">
        <v>185000</v>
      </c>
      <c r="CI21" s="12">
        <v>185000</v>
      </c>
      <c r="CJ21" s="12">
        <v>185000</v>
      </c>
      <c r="CK21" s="12">
        <v>185000</v>
      </c>
      <c r="CL21" s="12">
        <v>185000</v>
      </c>
      <c r="CM21" s="12">
        <v>185000</v>
      </c>
      <c r="CN21" s="12">
        <v>185000</v>
      </c>
      <c r="CO21" s="12">
        <v>185000</v>
      </c>
      <c r="CP21" s="12">
        <v>185000</v>
      </c>
      <c r="CQ21" s="12">
        <v>185000</v>
      </c>
      <c r="CR21" s="12">
        <v>185000</v>
      </c>
      <c r="CS21" s="12">
        <v>185000</v>
      </c>
      <c r="CT21" s="12">
        <v>185000</v>
      </c>
      <c r="CU21" s="12">
        <v>185000</v>
      </c>
      <c r="CV21" s="12">
        <v>185000</v>
      </c>
      <c r="CW21" s="12">
        <v>185000</v>
      </c>
      <c r="CX21" s="12">
        <v>185000</v>
      </c>
      <c r="CY21" s="12">
        <v>185000</v>
      </c>
      <c r="CZ21" s="12">
        <v>185000</v>
      </c>
      <c r="DA21" s="12">
        <v>185000</v>
      </c>
      <c r="DB21" s="12">
        <v>185000</v>
      </c>
      <c r="DC21" s="12">
        <v>185000</v>
      </c>
      <c r="DD21" s="12">
        <v>185000</v>
      </c>
      <c r="DE21" s="12">
        <v>185000</v>
      </c>
      <c r="DF21" s="12">
        <v>185000</v>
      </c>
      <c r="DG21" s="12">
        <v>185000</v>
      </c>
      <c r="DH21" s="12">
        <v>185000</v>
      </c>
      <c r="DI21" s="12">
        <v>185000</v>
      </c>
      <c r="DJ21" s="12">
        <v>185000</v>
      </c>
      <c r="DK21" s="12">
        <v>185000</v>
      </c>
      <c r="DL21" s="12">
        <v>185000</v>
      </c>
      <c r="DM21" s="12">
        <v>185000</v>
      </c>
      <c r="DN21" s="12">
        <v>185000</v>
      </c>
      <c r="DO21" s="12">
        <v>185000</v>
      </c>
      <c r="DP21" s="12">
        <v>185000</v>
      </c>
      <c r="DQ21" s="12">
        <v>185000</v>
      </c>
      <c r="DR21" s="12">
        <v>185000</v>
      </c>
      <c r="DS21" s="12">
        <v>185000</v>
      </c>
      <c r="DT21" s="12">
        <v>185000</v>
      </c>
      <c r="DU21" s="12">
        <v>185000</v>
      </c>
      <c r="DV21" s="12">
        <v>185000</v>
      </c>
      <c r="DW21" s="12">
        <v>185000</v>
      </c>
      <c r="DX21" s="12">
        <v>185000</v>
      </c>
      <c r="DY21" s="12" t="s">
        <v>52</v>
      </c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OA21" s="29"/>
    </row>
    <row r="22" spans="1:391" x14ac:dyDescent="0.4">
      <c r="A22" s="1"/>
      <c r="B22" s="1" t="s">
        <v>181</v>
      </c>
      <c r="C22" s="9">
        <v>7807</v>
      </c>
      <c r="D22" s="10" t="s">
        <v>206</v>
      </c>
      <c r="E22" s="11" t="s">
        <v>53</v>
      </c>
      <c r="F22" s="30">
        <f>VLOOKUP(E22,股數總表!A:D,4,0)</f>
        <v>120000</v>
      </c>
      <c r="G22" s="12">
        <v>120000</v>
      </c>
      <c r="H22" s="12">
        <v>120000</v>
      </c>
      <c r="I22" s="12">
        <v>120000</v>
      </c>
      <c r="J22" s="12">
        <v>120000</v>
      </c>
      <c r="K22" s="12">
        <v>120000</v>
      </c>
      <c r="L22" s="12">
        <v>120000</v>
      </c>
      <c r="M22" s="12">
        <v>120000</v>
      </c>
      <c r="N22" s="12">
        <v>120000</v>
      </c>
      <c r="O22" s="12">
        <v>120000</v>
      </c>
      <c r="P22" s="12">
        <v>120000</v>
      </c>
      <c r="Q22" s="12">
        <v>120000</v>
      </c>
      <c r="R22" s="12">
        <v>120000</v>
      </c>
      <c r="S22" s="12">
        <v>120000</v>
      </c>
      <c r="T22" s="12">
        <v>120000</v>
      </c>
      <c r="U22" s="12">
        <v>120000</v>
      </c>
      <c r="V22" s="12">
        <v>120000</v>
      </c>
      <c r="W22" s="12">
        <v>120000</v>
      </c>
      <c r="X22" s="12">
        <v>120000</v>
      </c>
      <c r="Y22" s="12">
        <v>120000</v>
      </c>
      <c r="Z22" s="12">
        <v>120000</v>
      </c>
      <c r="AA22" s="12">
        <v>120000</v>
      </c>
      <c r="AB22" s="12">
        <v>120000</v>
      </c>
      <c r="AC22" s="12">
        <v>120000</v>
      </c>
      <c r="AD22" s="12">
        <v>120000</v>
      </c>
      <c r="AE22" s="12">
        <v>120000</v>
      </c>
      <c r="AF22" s="12">
        <v>120000</v>
      </c>
      <c r="AG22" s="12">
        <v>120000</v>
      </c>
      <c r="AH22" s="12">
        <v>120000</v>
      </c>
      <c r="AI22" s="12">
        <v>120000</v>
      </c>
      <c r="AJ22" s="12">
        <v>120000</v>
      </c>
      <c r="AK22" s="12">
        <v>120000</v>
      </c>
      <c r="AL22" s="12">
        <v>120000</v>
      </c>
      <c r="AM22" s="12">
        <v>120000</v>
      </c>
      <c r="AN22" s="12">
        <v>120000</v>
      </c>
      <c r="AO22" s="12">
        <v>120000</v>
      </c>
      <c r="AP22" s="12">
        <v>120000</v>
      </c>
      <c r="AQ22" s="12">
        <v>120000</v>
      </c>
      <c r="AR22" s="12">
        <v>120000</v>
      </c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OA22" s="29"/>
    </row>
    <row r="23" spans="1:391" x14ac:dyDescent="0.4">
      <c r="A23" s="1">
        <v>4</v>
      </c>
      <c r="B23" s="1" t="s">
        <v>184</v>
      </c>
      <c r="C23" s="9" t="s">
        <v>185</v>
      </c>
      <c r="D23" s="10" t="s">
        <v>207</v>
      </c>
      <c r="E23" s="11" t="s">
        <v>54</v>
      </c>
      <c r="F23" s="30">
        <f>VLOOKUP(E23,股數總表!A:D,4,0)</f>
        <v>396056</v>
      </c>
      <c r="G23" s="12">
        <v>396056</v>
      </c>
      <c r="H23" s="12">
        <v>396056</v>
      </c>
      <c r="I23" s="12">
        <v>396056</v>
      </c>
      <c r="J23" s="12">
        <v>396056</v>
      </c>
      <c r="K23" s="12">
        <v>396056</v>
      </c>
      <c r="L23" s="12">
        <v>396056</v>
      </c>
      <c r="M23" s="12">
        <v>396056</v>
      </c>
      <c r="N23" s="12">
        <v>396056</v>
      </c>
      <c r="O23" s="12">
        <v>396056</v>
      </c>
      <c r="P23" s="12">
        <v>396056</v>
      </c>
      <c r="Q23" s="12">
        <v>396056</v>
      </c>
      <c r="R23" s="12">
        <v>396056</v>
      </c>
      <c r="S23" s="12">
        <v>396056</v>
      </c>
      <c r="T23" s="12">
        <v>396056</v>
      </c>
      <c r="U23" s="12">
        <v>396056</v>
      </c>
      <c r="V23" s="12">
        <v>396056</v>
      </c>
      <c r="W23" s="12">
        <v>396056</v>
      </c>
      <c r="X23" s="12">
        <v>396056</v>
      </c>
      <c r="Y23" s="12">
        <v>396056</v>
      </c>
      <c r="Z23" s="12">
        <v>396056</v>
      </c>
      <c r="AA23" s="12">
        <v>396056</v>
      </c>
      <c r="AB23" s="12">
        <v>396056</v>
      </c>
      <c r="AC23" s="12">
        <v>396056</v>
      </c>
      <c r="AD23" s="12">
        <v>396056</v>
      </c>
      <c r="AE23" s="12">
        <v>396056</v>
      </c>
      <c r="AF23" s="12">
        <v>396056</v>
      </c>
      <c r="AG23" s="12">
        <v>396056</v>
      </c>
      <c r="AH23" s="12">
        <v>396056</v>
      </c>
      <c r="AI23" s="12">
        <v>396056</v>
      </c>
      <c r="AJ23" s="12">
        <v>396056</v>
      </c>
      <c r="AK23" s="12">
        <v>396056</v>
      </c>
      <c r="AL23" s="12">
        <v>396056</v>
      </c>
      <c r="AM23" s="12">
        <v>396056</v>
      </c>
      <c r="AN23" s="12">
        <v>396056</v>
      </c>
      <c r="AO23" s="12">
        <v>396056</v>
      </c>
      <c r="AP23" s="12">
        <v>396056</v>
      </c>
      <c r="AQ23" s="12">
        <v>396056</v>
      </c>
      <c r="AR23" s="12">
        <v>396056</v>
      </c>
      <c r="AS23" s="12">
        <v>396056</v>
      </c>
      <c r="AT23" s="12">
        <v>396056</v>
      </c>
      <c r="AU23" s="12">
        <v>396056</v>
      </c>
      <c r="AV23" s="12">
        <v>396056</v>
      </c>
      <c r="AW23" s="12">
        <v>396056</v>
      </c>
      <c r="AX23" s="12">
        <v>396056</v>
      </c>
      <c r="AY23" s="12">
        <v>396056</v>
      </c>
      <c r="AZ23" s="12">
        <v>396056</v>
      </c>
      <c r="BA23" s="12">
        <v>396056</v>
      </c>
      <c r="BB23" s="12">
        <v>396056</v>
      </c>
      <c r="BC23" s="12">
        <v>396056</v>
      </c>
      <c r="BD23" s="12">
        <v>396056</v>
      </c>
      <c r="BE23" s="12">
        <v>396056</v>
      </c>
      <c r="BF23" s="12">
        <v>396056</v>
      </c>
      <c r="BG23" s="12">
        <v>396056</v>
      </c>
      <c r="BH23" s="12">
        <v>396056</v>
      </c>
      <c r="BI23" s="12">
        <v>396056</v>
      </c>
      <c r="BJ23" s="12">
        <v>396056</v>
      </c>
      <c r="BK23" s="12">
        <v>396056</v>
      </c>
      <c r="BL23" s="12">
        <v>396056</v>
      </c>
      <c r="BM23" s="12">
        <v>396056</v>
      </c>
      <c r="BN23" s="12">
        <v>396056</v>
      </c>
      <c r="BO23" s="12">
        <v>396056</v>
      </c>
      <c r="BP23" s="12">
        <v>396056</v>
      </c>
      <c r="BQ23" s="12">
        <v>396056</v>
      </c>
      <c r="BR23" s="12">
        <v>396056</v>
      </c>
      <c r="BS23" s="12">
        <v>396056</v>
      </c>
      <c r="BT23" s="12">
        <v>396056</v>
      </c>
      <c r="BU23" s="12">
        <v>396056</v>
      </c>
      <c r="BV23" s="12">
        <v>396056</v>
      </c>
      <c r="BW23" s="12">
        <v>396056</v>
      </c>
      <c r="BX23" s="12">
        <v>396056</v>
      </c>
      <c r="BY23" s="12">
        <v>396056</v>
      </c>
      <c r="BZ23" s="12">
        <v>396056</v>
      </c>
      <c r="CA23" s="12">
        <v>396056</v>
      </c>
      <c r="CB23" s="12">
        <v>396056</v>
      </c>
      <c r="CC23" s="12">
        <v>396056</v>
      </c>
      <c r="CD23" s="12">
        <v>396056</v>
      </c>
      <c r="CE23" s="12">
        <v>396056</v>
      </c>
      <c r="CF23" s="12">
        <v>396056</v>
      </c>
      <c r="CG23" s="12">
        <v>396056</v>
      </c>
      <c r="CH23" s="12">
        <v>396056</v>
      </c>
      <c r="CI23" s="12">
        <v>396056</v>
      </c>
      <c r="CJ23" s="12">
        <v>396056</v>
      </c>
      <c r="CK23" s="12">
        <v>396056</v>
      </c>
      <c r="CL23" s="12">
        <v>396056</v>
      </c>
      <c r="CM23" s="12">
        <v>396056</v>
      </c>
      <c r="CN23" s="12">
        <v>396056</v>
      </c>
      <c r="CO23" s="12">
        <v>396056</v>
      </c>
      <c r="CP23" s="12">
        <v>396056</v>
      </c>
      <c r="CQ23" s="12">
        <v>396056</v>
      </c>
      <c r="CR23" s="12">
        <v>396056</v>
      </c>
      <c r="CS23" s="12">
        <v>396056</v>
      </c>
      <c r="CT23" s="12">
        <v>396056</v>
      </c>
      <c r="CU23" s="12">
        <v>396056</v>
      </c>
      <c r="CV23" s="12">
        <v>396056</v>
      </c>
      <c r="CW23" s="12">
        <v>396056</v>
      </c>
      <c r="CX23" s="12">
        <v>396056</v>
      </c>
      <c r="CY23" s="12">
        <v>396056</v>
      </c>
      <c r="CZ23" s="12">
        <v>396056</v>
      </c>
      <c r="DA23" s="12">
        <v>396056</v>
      </c>
      <c r="DB23" s="12">
        <v>396056</v>
      </c>
      <c r="DC23" s="12">
        <v>396056</v>
      </c>
      <c r="DD23" s="12">
        <v>396056</v>
      </c>
      <c r="DE23" s="12">
        <v>396056</v>
      </c>
      <c r="DF23" s="12">
        <v>396056</v>
      </c>
      <c r="DG23" s="12">
        <v>396056</v>
      </c>
      <c r="DH23" s="12">
        <v>396056</v>
      </c>
      <c r="DI23" s="12">
        <v>396056</v>
      </c>
      <c r="DJ23" s="12">
        <v>396056</v>
      </c>
      <c r="DK23" s="12">
        <v>396056</v>
      </c>
      <c r="DL23" s="12">
        <v>396056</v>
      </c>
      <c r="DM23" s="12">
        <v>396056</v>
      </c>
      <c r="DN23" s="12">
        <v>396056</v>
      </c>
      <c r="DO23" s="12">
        <v>396056</v>
      </c>
      <c r="DP23" s="12">
        <v>396056</v>
      </c>
      <c r="DQ23" s="12">
        <v>396056</v>
      </c>
      <c r="DR23" s="12">
        <v>396056</v>
      </c>
      <c r="DS23" s="12">
        <v>396056</v>
      </c>
      <c r="DT23" s="12">
        <v>396056</v>
      </c>
      <c r="DU23" s="12">
        <v>396056</v>
      </c>
      <c r="DV23" s="12">
        <v>396056</v>
      </c>
      <c r="DW23" s="12">
        <v>396056</v>
      </c>
      <c r="DX23" s="12">
        <v>396056</v>
      </c>
      <c r="DY23" s="12">
        <v>396056</v>
      </c>
      <c r="DZ23" s="12">
        <v>396056</v>
      </c>
      <c r="EA23" s="12">
        <v>396056</v>
      </c>
      <c r="EB23" s="12">
        <v>396056</v>
      </c>
      <c r="EC23" s="12">
        <v>396056</v>
      </c>
      <c r="ED23" s="12">
        <v>396056</v>
      </c>
      <c r="EE23" s="12">
        <v>396056</v>
      </c>
      <c r="EF23" s="12">
        <v>396056</v>
      </c>
      <c r="EG23" s="12">
        <v>396056</v>
      </c>
      <c r="EH23" s="12">
        <v>396056</v>
      </c>
      <c r="EI23" s="12">
        <v>396056</v>
      </c>
      <c r="EJ23" s="12">
        <v>396056</v>
      </c>
      <c r="EK23" s="12">
        <v>396056</v>
      </c>
      <c r="EL23" s="12">
        <v>396056</v>
      </c>
      <c r="EM23" s="12">
        <v>396056</v>
      </c>
      <c r="EN23" s="12">
        <v>396056</v>
      </c>
      <c r="EO23" s="12">
        <v>396056</v>
      </c>
      <c r="EP23" s="12">
        <v>396056</v>
      </c>
      <c r="EQ23" s="12">
        <v>396056</v>
      </c>
      <c r="ER23" s="12">
        <v>396056</v>
      </c>
      <c r="ES23" s="12">
        <v>396056</v>
      </c>
      <c r="ET23" s="12">
        <v>396056</v>
      </c>
      <c r="EU23" s="12">
        <v>396056</v>
      </c>
      <c r="EV23" s="12">
        <v>396056</v>
      </c>
      <c r="EW23" s="12">
        <v>396056</v>
      </c>
      <c r="EX23" s="12">
        <v>396056</v>
      </c>
      <c r="EY23" s="12">
        <v>396056</v>
      </c>
      <c r="EZ23" s="12">
        <v>396056</v>
      </c>
      <c r="FA23" s="12">
        <v>396056</v>
      </c>
      <c r="FB23" s="12">
        <v>396056</v>
      </c>
      <c r="FC23" s="12">
        <v>396056</v>
      </c>
      <c r="FD23" s="12">
        <v>396056</v>
      </c>
      <c r="FE23" s="12">
        <v>396056</v>
      </c>
      <c r="FF23" s="12">
        <v>396056</v>
      </c>
      <c r="FG23" s="12">
        <v>396056</v>
      </c>
      <c r="FH23" s="12">
        <v>396056</v>
      </c>
      <c r="FI23" s="12">
        <v>396056</v>
      </c>
      <c r="FJ23" s="12">
        <v>396056</v>
      </c>
      <c r="FK23" s="12">
        <v>396056</v>
      </c>
      <c r="FL23" s="12">
        <v>396056</v>
      </c>
      <c r="FM23" s="12">
        <v>396056</v>
      </c>
      <c r="FN23" s="12">
        <v>396056</v>
      </c>
      <c r="FO23" s="12">
        <v>396056</v>
      </c>
      <c r="FP23" s="12">
        <v>396056</v>
      </c>
      <c r="FQ23" s="12">
        <v>396056</v>
      </c>
      <c r="FR23" s="12">
        <v>396056</v>
      </c>
      <c r="FS23" s="12">
        <v>396056</v>
      </c>
      <c r="FT23" s="12">
        <v>396056</v>
      </c>
      <c r="FU23" s="12">
        <v>396056</v>
      </c>
      <c r="FV23" s="12">
        <v>396056</v>
      </c>
      <c r="FW23" s="12">
        <v>396056</v>
      </c>
      <c r="FX23" s="12">
        <v>396056</v>
      </c>
      <c r="FY23" s="12">
        <v>396056</v>
      </c>
      <c r="FZ23" s="12">
        <v>396056</v>
      </c>
      <c r="GA23" s="12">
        <v>396056</v>
      </c>
      <c r="GB23" s="12">
        <v>396056</v>
      </c>
      <c r="GC23" s="12">
        <v>396056</v>
      </c>
      <c r="GD23" s="12">
        <v>396056</v>
      </c>
      <c r="GE23" s="12">
        <v>396056</v>
      </c>
      <c r="GF23" s="12">
        <v>396056</v>
      </c>
      <c r="GG23" s="12">
        <v>396056</v>
      </c>
      <c r="GH23" s="12">
        <v>396056</v>
      </c>
      <c r="GI23" s="12">
        <v>396056</v>
      </c>
      <c r="GJ23" s="12">
        <v>396056</v>
      </c>
      <c r="GK23" s="12">
        <v>396056</v>
      </c>
      <c r="GL23" s="12">
        <v>396056</v>
      </c>
      <c r="GM23" s="12">
        <v>396056</v>
      </c>
      <c r="GN23" s="12">
        <v>396056</v>
      </c>
      <c r="GO23" s="12">
        <v>396056</v>
      </c>
      <c r="GP23" s="12">
        <v>396056</v>
      </c>
      <c r="GQ23" s="12">
        <v>396056</v>
      </c>
      <c r="GR23" s="12">
        <v>396056</v>
      </c>
      <c r="GS23" s="12">
        <v>396056</v>
      </c>
      <c r="GT23" s="12">
        <v>396056</v>
      </c>
      <c r="GU23" s="12">
        <v>396056</v>
      </c>
      <c r="GV23" s="12">
        <v>396056</v>
      </c>
      <c r="GW23" s="12">
        <v>396056</v>
      </c>
      <c r="GX23" s="12">
        <v>396056</v>
      </c>
      <c r="GY23" s="12">
        <v>396056</v>
      </c>
      <c r="GZ23" s="12">
        <v>396056</v>
      </c>
      <c r="HA23" s="12">
        <v>396056</v>
      </c>
      <c r="HB23" s="12">
        <v>396056</v>
      </c>
      <c r="HC23" s="12">
        <v>396056</v>
      </c>
      <c r="HD23" s="12">
        <v>396056</v>
      </c>
      <c r="HE23" s="12">
        <v>396056</v>
      </c>
      <c r="HF23" s="12">
        <v>396056</v>
      </c>
      <c r="HG23" s="12">
        <v>396056</v>
      </c>
      <c r="HH23" s="12">
        <v>396056</v>
      </c>
      <c r="HI23" s="12">
        <v>396056</v>
      </c>
      <c r="HJ23" s="12">
        <v>396056</v>
      </c>
      <c r="HK23" s="12">
        <v>396056</v>
      </c>
      <c r="HL23" s="12">
        <v>396056</v>
      </c>
      <c r="HM23" s="12">
        <v>396056</v>
      </c>
      <c r="HN23" s="12">
        <v>396056</v>
      </c>
      <c r="HO23" s="12">
        <v>396056</v>
      </c>
      <c r="HP23" s="12">
        <v>396056</v>
      </c>
      <c r="HQ23" s="12">
        <v>396056</v>
      </c>
      <c r="HR23" s="12">
        <v>396056</v>
      </c>
      <c r="HS23" s="12">
        <v>396056</v>
      </c>
      <c r="HT23" s="12">
        <v>396056</v>
      </c>
      <c r="HU23" s="12">
        <v>396056</v>
      </c>
      <c r="HV23" s="12">
        <v>396056</v>
      </c>
      <c r="HW23" s="12">
        <v>396056</v>
      </c>
      <c r="HX23" s="12">
        <v>396056</v>
      </c>
      <c r="HY23" s="12">
        <v>396056</v>
      </c>
      <c r="HZ23" s="12">
        <v>396056</v>
      </c>
      <c r="IA23" s="12">
        <v>396056</v>
      </c>
      <c r="IB23" s="12">
        <v>396056</v>
      </c>
      <c r="IC23" s="12">
        <v>396056</v>
      </c>
      <c r="ID23" s="12">
        <v>396056</v>
      </c>
      <c r="IE23" s="12">
        <v>396056</v>
      </c>
      <c r="IF23" s="12">
        <v>396056</v>
      </c>
      <c r="IG23" s="12">
        <v>396056</v>
      </c>
      <c r="IH23" s="12">
        <v>396056</v>
      </c>
      <c r="II23" s="12">
        <v>396056</v>
      </c>
      <c r="IJ23" s="12">
        <v>396056</v>
      </c>
      <c r="IK23" s="12">
        <v>396056</v>
      </c>
      <c r="IL23" s="12">
        <v>396056</v>
      </c>
      <c r="IM23" s="12">
        <v>396056</v>
      </c>
      <c r="IN23" s="12">
        <v>396056</v>
      </c>
      <c r="IO23" s="12">
        <v>396056</v>
      </c>
      <c r="IP23" s="12">
        <v>396056</v>
      </c>
      <c r="IQ23" s="12">
        <v>396056</v>
      </c>
      <c r="IR23" s="12">
        <v>396056</v>
      </c>
      <c r="IS23" s="12">
        <v>396056</v>
      </c>
      <c r="IT23" s="12">
        <v>396056</v>
      </c>
      <c r="IU23" s="12">
        <v>396056</v>
      </c>
      <c r="IV23" s="12">
        <v>396056</v>
      </c>
      <c r="IW23" s="12">
        <v>396056</v>
      </c>
      <c r="IX23" s="12">
        <v>396056</v>
      </c>
      <c r="IY23" s="12">
        <v>396056</v>
      </c>
      <c r="IZ23" s="12">
        <v>396056</v>
      </c>
      <c r="JA23" s="12">
        <v>396056</v>
      </c>
      <c r="JB23" s="12">
        <v>396056</v>
      </c>
      <c r="JC23" s="12">
        <v>396056</v>
      </c>
      <c r="JD23" s="12">
        <v>396056</v>
      </c>
      <c r="JE23" s="12">
        <v>396056</v>
      </c>
      <c r="JF23" s="12">
        <v>396056</v>
      </c>
      <c r="JG23" s="12">
        <v>396056</v>
      </c>
      <c r="JH23" s="12">
        <v>396056</v>
      </c>
      <c r="JI23" s="12">
        <v>396056</v>
      </c>
      <c r="JJ23" s="12">
        <v>396056</v>
      </c>
      <c r="JK23" s="12">
        <v>396056</v>
      </c>
      <c r="JL23" s="12">
        <v>396056</v>
      </c>
      <c r="JM23" s="12">
        <v>396056</v>
      </c>
      <c r="JN23" s="12">
        <v>396056</v>
      </c>
      <c r="JO23" s="12">
        <v>396056</v>
      </c>
      <c r="JP23" s="12">
        <v>396056</v>
      </c>
      <c r="JQ23" s="12">
        <v>396056</v>
      </c>
      <c r="JR23" s="12">
        <v>396056</v>
      </c>
      <c r="JS23" s="12">
        <v>396056</v>
      </c>
      <c r="JT23" s="12">
        <v>396056</v>
      </c>
      <c r="JU23" s="12">
        <v>396056</v>
      </c>
      <c r="JV23" s="12">
        <v>396056</v>
      </c>
      <c r="JW23" s="12">
        <v>396056</v>
      </c>
      <c r="JX23" s="12">
        <v>396056</v>
      </c>
      <c r="JY23" s="12">
        <v>396056</v>
      </c>
      <c r="JZ23" s="12">
        <v>396056</v>
      </c>
      <c r="KA23" s="12">
        <v>396056</v>
      </c>
      <c r="KB23" s="12">
        <v>396056</v>
      </c>
      <c r="KC23" s="12">
        <v>396056</v>
      </c>
      <c r="KD23" s="12">
        <v>396056</v>
      </c>
      <c r="KE23" s="12">
        <v>396056</v>
      </c>
      <c r="KF23" s="12">
        <v>396056</v>
      </c>
      <c r="KG23" s="12">
        <v>396056</v>
      </c>
      <c r="KH23" s="12">
        <v>396056</v>
      </c>
      <c r="KI23" s="12">
        <v>396056</v>
      </c>
      <c r="KJ23" s="12">
        <v>396056</v>
      </c>
      <c r="KK23" s="12">
        <v>396056</v>
      </c>
      <c r="KL23" s="12">
        <v>396056</v>
      </c>
      <c r="KM23" s="12">
        <v>396056</v>
      </c>
      <c r="KN23" s="12">
        <v>396056</v>
      </c>
      <c r="KO23" s="12">
        <v>396056</v>
      </c>
      <c r="KP23" s="12">
        <v>396056</v>
      </c>
      <c r="KQ23" s="12">
        <v>396056</v>
      </c>
      <c r="KR23" s="12">
        <v>396056</v>
      </c>
      <c r="KS23" s="12">
        <v>396056</v>
      </c>
      <c r="KT23" s="12">
        <v>396056</v>
      </c>
      <c r="KU23" s="12">
        <v>396056</v>
      </c>
      <c r="KV23" s="12">
        <v>396056</v>
      </c>
      <c r="KW23" s="12">
        <v>396056</v>
      </c>
      <c r="KX23" s="12">
        <v>396056</v>
      </c>
      <c r="KY23" s="12">
        <v>396056</v>
      </c>
      <c r="KZ23" s="12">
        <v>396056</v>
      </c>
      <c r="LA23" s="12">
        <v>396056</v>
      </c>
      <c r="LB23" s="12">
        <v>396056</v>
      </c>
      <c r="LC23" s="12">
        <v>396056</v>
      </c>
      <c r="LD23" s="12">
        <v>396056</v>
      </c>
      <c r="LE23" s="12">
        <v>396056</v>
      </c>
      <c r="LF23" s="12">
        <v>396056</v>
      </c>
      <c r="LG23" s="12">
        <v>396056</v>
      </c>
      <c r="LH23" s="12">
        <v>396056</v>
      </c>
      <c r="LI23" s="12">
        <v>396056</v>
      </c>
      <c r="LJ23" s="12">
        <v>396056</v>
      </c>
      <c r="LK23" s="12">
        <v>396056</v>
      </c>
      <c r="LL23" s="12">
        <v>396056</v>
      </c>
      <c r="LM23" s="12">
        <v>396056</v>
      </c>
      <c r="LN23" s="12">
        <v>396056</v>
      </c>
      <c r="LO23" s="12">
        <v>396056</v>
      </c>
      <c r="LP23" s="12">
        <v>396056</v>
      </c>
      <c r="LQ23" s="12">
        <v>396056</v>
      </c>
      <c r="LR23" s="12">
        <v>396056</v>
      </c>
      <c r="LS23" s="12">
        <v>396056</v>
      </c>
      <c r="LT23" s="12">
        <v>396056</v>
      </c>
      <c r="LU23" s="12">
        <v>396056</v>
      </c>
      <c r="LV23" s="12">
        <v>396056</v>
      </c>
      <c r="LW23" s="12">
        <v>396056</v>
      </c>
      <c r="LX23" s="12">
        <v>396056</v>
      </c>
      <c r="LY23" s="12">
        <v>396056</v>
      </c>
      <c r="LZ23" s="12">
        <v>396056</v>
      </c>
      <c r="MA23" s="12">
        <v>396056</v>
      </c>
      <c r="MB23" s="12">
        <v>396056</v>
      </c>
      <c r="MC23" s="12">
        <v>396056</v>
      </c>
      <c r="MD23" s="12">
        <v>396056</v>
      </c>
      <c r="ME23" s="12">
        <v>396056</v>
      </c>
      <c r="MF23" s="12">
        <v>396056</v>
      </c>
      <c r="MG23" s="12">
        <v>396056</v>
      </c>
      <c r="MH23" s="12">
        <v>396056</v>
      </c>
      <c r="MI23" s="12">
        <v>396056</v>
      </c>
      <c r="MJ23" s="12">
        <v>396056</v>
      </c>
      <c r="MK23" s="12">
        <v>396056</v>
      </c>
      <c r="ML23" s="12">
        <v>396056</v>
      </c>
      <c r="MM23" s="12">
        <v>396056</v>
      </c>
      <c r="MN23" s="12">
        <v>396056</v>
      </c>
      <c r="MO23" s="12">
        <v>396056</v>
      </c>
      <c r="MP23" s="12">
        <v>396056</v>
      </c>
      <c r="MQ23" s="12">
        <v>396056</v>
      </c>
      <c r="MR23" s="12">
        <v>396056</v>
      </c>
      <c r="MS23" s="12">
        <v>396056</v>
      </c>
      <c r="MT23" s="12">
        <v>396056</v>
      </c>
      <c r="MU23" s="12">
        <v>396056</v>
      </c>
      <c r="MV23" s="12">
        <v>396056</v>
      </c>
      <c r="MW23" s="12">
        <v>396056</v>
      </c>
      <c r="MX23" s="12">
        <v>396056</v>
      </c>
      <c r="MY23" s="12">
        <v>396056</v>
      </c>
      <c r="MZ23" s="12">
        <v>396056</v>
      </c>
      <c r="NA23" s="12">
        <v>396056</v>
      </c>
      <c r="NB23" s="12">
        <v>396056</v>
      </c>
      <c r="NC23" s="12">
        <v>396056</v>
      </c>
      <c r="ND23" s="12">
        <v>396056</v>
      </c>
      <c r="NE23" s="12">
        <v>396056</v>
      </c>
      <c r="NF23" s="12">
        <v>396056</v>
      </c>
      <c r="NG23" s="12">
        <v>396056</v>
      </c>
      <c r="NH23" s="12">
        <v>396056</v>
      </c>
      <c r="NI23" s="12">
        <v>396056</v>
      </c>
      <c r="NJ23" s="12">
        <v>396056</v>
      </c>
      <c r="NK23" s="12">
        <v>396056</v>
      </c>
      <c r="NL23" s="12">
        <v>396056</v>
      </c>
      <c r="NM23" s="12">
        <v>396056</v>
      </c>
      <c r="NN23" s="12">
        <v>396056</v>
      </c>
      <c r="NO23" s="12">
        <v>396056</v>
      </c>
      <c r="NP23" s="12">
        <v>396056</v>
      </c>
      <c r="NQ23" s="12">
        <v>396056</v>
      </c>
      <c r="NR23" s="12">
        <v>396056</v>
      </c>
      <c r="NS23" s="12">
        <v>396056</v>
      </c>
      <c r="NT23" s="12">
        <v>396056</v>
      </c>
      <c r="NU23" s="12">
        <v>396056</v>
      </c>
      <c r="NV23" s="12">
        <v>396056</v>
      </c>
      <c r="NW23" s="12">
        <v>396056</v>
      </c>
      <c r="NX23" s="12">
        <v>396056</v>
      </c>
      <c r="NY23" s="12">
        <v>396056</v>
      </c>
      <c r="OA23" s="29"/>
    </row>
    <row r="24" spans="1:391" x14ac:dyDescent="0.4">
      <c r="A24" s="1">
        <v>4</v>
      </c>
      <c r="B24" s="1" t="s">
        <v>184</v>
      </c>
      <c r="C24" s="9" t="s">
        <v>186</v>
      </c>
      <c r="D24" s="10" t="s">
        <v>208</v>
      </c>
      <c r="E24" s="11" t="s">
        <v>44</v>
      </c>
      <c r="F24" s="30">
        <f>VLOOKUP(E24,股數總表!A:D,4,0)</f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0</v>
      </c>
      <c r="CO24" s="12">
        <v>0</v>
      </c>
      <c r="CP24" s="12">
        <v>0</v>
      </c>
      <c r="CQ24" s="12">
        <v>0</v>
      </c>
      <c r="CR24" s="12">
        <v>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2">
        <v>0</v>
      </c>
      <c r="DE24" s="12">
        <v>0</v>
      </c>
      <c r="DF24" s="12">
        <v>0</v>
      </c>
      <c r="DG24" s="12">
        <v>0</v>
      </c>
      <c r="DH24" s="12">
        <v>0</v>
      </c>
      <c r="DI24" s="12">
        <v>0</v>
      </c>
      <c r="DJ24" s="12">
        <v>0</v>
      </c>
      <c r="DK24" s="12">
        <v>0</v>
      </c>
      <c r="DL24" s="12">
        <v>0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  <c r="DS24" s="12">
        <v>0</v>
      </c>
      <c r="DT24" s="12">
        <v>0</v>
      </c>
      <c r="DU24" s="12">
        <v>0</v>
      </c>
      <c r="DV24" s="12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12">
        <v>0</v>
      </c>
      <c r="EC24" s="12">
        <v>0</v>
      </c>
      <c r="ED24" s="12">
        <v>0</v>
      </c>
      <c r="EE24" s="12">
        <v>0</v>
      </c>
      <c r="EF24" s="12">
        <v>0</v>
      </c>
      <c r="EG24" s="12">
        <v>0</v>
      </c>
      <c r="EH24" s="12">
        <v>0</v>
      </c>
      <c r="EI24" s="12">
        <v>0</v>
      </c>
      <c r="EJ24" s="12">
        <v>0</v>
      </c>
      <c r="EK24" s="12">
        <v>0</v>
      </c>
      <c r="EL24" s="12">
        <v>0</v>
      </c>
      <c r="EM24" s="12">
        <v>0</v>
      </c>
      <c r="EN24" s="12">
        <v>0</v>
      </c>
      <c r="EO24" s="12">
        <v>0</v>
      </c>
      <c r="EP24" s="12">
        <v>0</v>
      </c>
      <c r="EQ24" s="12">
        <v>0</v>
      </c>
      <c r="ER24" s="12">
        <v>0</v>
      </c>
      <c r="ES24" s="12">
        <v>0</v>
      </c>
      <c r="ET24" s="12">
        <v>0</v>
      </c>
      <c r="EU24" s="12">
        <v>0</v>
      </c>
      <c r="EV24" s="12">
        <v>0</v>
      </c>
      <c r="EW24" s="12">
        <v>0</v>
      </c>
      <c r="EX24" s="12">
        <v>0</v>
      </c>
      <c r="EY24" s="12">
        <v>0</v>
      </c>
      <c r="EZ24" s="12">
        <v>0</v>
      </c>
      <c r="FA24" s="12">
        <v>0</v>
      </c>
      <c r="FB24" s="12">
        <v>0</v>
      </c>
      <c r="FC24" s="12">
        <v>0</v>
      </c>
      <c r="FD24" s="12">
        <v>0</v>
      </c>
      <c r="FE24" s="12">
        <v>0</v>
      </c>
      <c r="FF24" s="12">
        <v>0</v>
      </c>
      <c r="FG24" s="12">
        <v>0</v>
      </c>
      <c r="FH24" s="12">
        <v>0</v>
      </c>
      <c r="FI24" s="12">
        <v>0</v>
      </c>
      <c r="FJ24" s="12">
        <v>0</v>
      </c>
      <c r="FK24" s="12">
        <v>0</v>
      </c>
      <c r="FL24" s="12">
        <v>0</v>
      </c>
      <c r="FM24" s="12">
        <v>0</v>
      </c>
      <c r="FN24" s="12">
        <v>0</v>
      </c>
      <c r="FO24" s="12">
        <v>0</v>
      </c>
      <c r="FP24" s="12">
        <v>0</v>
      </c>
      <c r="FQ24" s="12">
        <v>0</v>
      </c>
      <c r="FR24" s="12">
        <v>0</v>
      </c>
      <c r="FS24" s="12">
        <v>0</v>
      </c>
      <c r="FT24" s="12">
        <v>0</v>
      </c>
      <c r="FU24" s="12">
        <v>0</v>
      </c>
      <c r="FV24" s="12">
        <v>0</v>
      </c>
      <c r="FW24" s="12">
        <v>0</v>
      </c>
      <c r="FX24" s="12">
        <v>0</v>
      </c>
      <c r="FY24" s="12">
        <v>0</v>
      </c>
      <c r="FZ24" s="12">
        <v>0</v>
      </c>
      <c r="GA24" s="12">
        <v>0</v>
      </c>
      <c r="GB24" s="12">
        <v>0</v>
      </c>
      <c r="GC24" s="12">
        <v>0</v>
      </c>
      <c r="GD24" s="12">
        <v>0</v>
      </c>
      <c r="GE24" s="12">
        <v>0</v>
      </c>
      <c r="GF24" s="12">
        <v>0</v>
      </c>
      <c r="GG24" s="12">
        <v>0</v>
      </c>
      <c r="GH24" s="12">
        <v>0</v>
      </c>
      <c r="GI24" s="12">
        <v>0</v>
      </c>
      <c r="GJ24" s="12">
        <v>0</v>
      </c>
      <c r="GK24" s="12">
        <v>0</v>
      </c>
      <c r="GL24" s="12">
        <v>0</v>
      </c>
      <c r="GM24" s="12">
        <v>0</v>
      </c>
      <c r="GN24" s="12" t="s">
        <v>47</v>
      </c>
      <c r="GO24" s="12" t="s">
        <v>47</v>
      </c>
      <c r="GP24" s="12">
        <v>0</v>
      </c>
      <c r="GQ24" s="12">
        <v>0</v>
      </c>
      <c r="GR24" s="12">
        <v>0</v>
      </c>
      <c r="GS24" s="12">
        <v>0</v>
      </c>
      <c r="GT24" s="12">
        <v>0</v>
      </c>
      <c r="GU24" s="12">
        <v>0</v>
      </c>
      <c r="GV24" s="12">
        <v>0</v>
      </c>
      <c r="GW24" s="12">
        <v>0</v>
      </c>
      <c r="GX24" s="12">
        <v>0</v>
      </c>
      <c r="GY24" s="12">
        <v>0</v>
      </c>
      <c r="GZ24" s="12">
        <v>0</v>
      </c>
      <c r="HA24" s="12">
        <v>0</v>
      </c>
      <c r="HB24" s="12">
        <v>0</v>
      </c>
      <c r="HC24" s="12">
        <v>0</v>
      </c>
      <c r="HD24" s="12">
        <v>0</v>
      </c>
      <c r="HE24" s="12">
        <v>32464</v>
      </c>
      <c r="HF24" s="12">
        <v>100000</v>
      </c>
      <c r="HG24" s="12">
        <v>100000</v>
      </c>
      <c r="HH24" s="12">
        <v>101143</v>
      </c>
      <c r="HI24" s="12">
        <v>342909</v>
      </c>
      <c r="HJ24" s="12">
        <v>347803</v>
      </c>
      <c r="HK24" s="12">
        <v>599623</v>
      </c>
      <c r="HL24" s="12">
        <v>599623</v>
      </c>
      <c r="HM24" s="12">
        <v>599623</v>
      </c>
      <c r="HN24" s="12">
        <v>599623</v>
      </c>
      <c r="HO24" s="12">
        <v>609092</v>
      </c>
      <c r="HP24" s="12">
        <v>646733</v>
      </c>
      <c r="HQ24" s="12">
        <v>702000</v>
      </c>
      <c r="HR24" s="12">
        <v>702000</v>
      </c>
      <c r="HS24" s="12">
        <v>702000</v>
      </c>
      <c r="HT24" s="12">
        <v>702000</v>
      </c>
      <c r="HU24" s="12">
        <v>702000</v>
      </c>
      <c r="HV24" s="12">
        <v>702000</v>
      </c>
      <c r="HW24" s="12">
        <v>702000</v>
      </c>
      <c r="HX24" s="12">
        <v>702000</v>
      </c>
      <c r="HY24" s="12">
        <v>702000</v>
      </c>
      <c r="HZ24" s="12">
        <v>702000</v>
      </c>
      <c r="IA24" s="12">
        <v>702000</v>
      </c>
      <c r="IB24" s="12">
        <v>702000</v>
      </c>
      <c r="IC24" s="12">
        <v>702000</v>
      </c>
      <c r="ID24" s="12">
        <v>702000</v>
      </c>
      <c r="IE24" s="12">
        <v>702000</v>
      </c>
      <c r="IF24" s="12">
        <v>702000</v>
      </c>
      <c r="IG24" s="12">
        <v>702000</v>
      </c>
      <c r="IH24" s="12">
        <v>702000</v>
      </c>
      <c r="II24" s="12">
        <v>702000</v>
      </c>
      <c r="IJ24" s="12">
        <v>702000</v>
      </c>
      <c r="IK24" s="12">
        <v>702000</v>
      </c>
      <c r="IL24" s="12">
        <v>702000</v>
      </c>
      <c r="IM24" s="12">
        <v>702000</v>
      </c>
      <c r="IN24" s="12">
        <v>702000</v>
      </c>
      <c r="IO24" s="12">
        <v>702000</v>
      </c>
      <c r="IP24" s="12">
        <v>702000</v>
      </c>
      <c r="IQ24" s="12">
        <v>702000</v>
      </c>
      <c r="IR24" s="12">
        <v>702000</v>
      </c>
      <c r="IS24" s="12">
        <v>702000</v>
      </c>
      <c r="IT24" s="12">
        <v>702000</v>
      </c>
      <c r="IU24" s="12">
        <v>702000</v>
      </c>
      <c r="IV24" s="12">
        <v>702000</v>
      </c>
    </row>
    <row r="25" spans="1:391" x14ac:dyDescent="0.4"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9003-A1F1-43FB-9208-9FF77BC63F0D}">
  <sheetPr codeName="工作表8"/>
  <dimension ref="A1:QH34"/>
  <sheetViews>
    <sheetView zoomScaleNormal="100" workbookViewId="0">
      <pane xSplit="5" ySplit="3" topLeftCell="F13" activePane="bottomRight" state="frozen"/>
      <selection pane="topRight" activeCell="F1" sqref="F1"/>
      <selection pane="bottomLeft" activeCell="A4" sqref="A4"/>
      <selection pane="bottomRight" activeCell="C21" sqref="C21"/>
    </sheetView>
  </sheetViews>
  <sheetFormatPr defaultRowHeight="17" x14ac:dyDescent="0.4"/>
  <cols>
    <col min="1" max="1" width="5.36328125" bestFit="1" customWidth="1"/>
    <col min="2" max="2" width="9.08984375" bestFit="1" customWidth="1"/>
    <col min="3" max="3" width="11.81640625" bestFit="1" customWidth="1"/>
    <col min="4" max="4" width="7.54296875" customWidth="1"/>
    <col min="5" max="5" width="31" bestFit="1" customWidth="1"/>
    <col min="6" max="323" width="13.90625" customWidth="1"/>
    <col min="324" max="324" width="14.453125" customWidth="1"/>
    <col min="325" max="332" width="16.6328125" customWidth="1"/>
    <col min="333" max="334" width="12.1796875" customWidth="1"/>
    <col min="335" max="335" width="12.6328125" customWidth="1"/>
    <col min="336" max="336" width="12.1796875" customWidth="1"/>
    <col min="337" max="337" width="13.54296875" customWidth="1"/>
    <col min="338" max="338" width="12.1796875" customWidth="1"/>
    <col min="339" max="339" width="11.90625" customWidth="1"/>
    <col min="340" max="340" width="11" customWidth="1"/>
    <col min="341" max="341" width="11.36328125" customWidth="1"/>
    <col min="342" max="408" width="12.1796875" customWidth="1"/>
    <col min="409" max="423" width="11" customWidth="1"/>
    <col min="424" max="450" width="11" bestFit="1" customWidth="1"/>
  </cols>
  <sheetData>
    <row r="1" spans="1:450" x14ac:dyDescent="0.4">
      <c r="A1" s="1"/>
      <c r="B1" s="1"/>
      <c r="C1" s="35" t="s">
        <v>55</v>
      </c>
      <c r="E1" s="1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QE1" s="1">
        <v>7</v>
      </c>
      <c r="QF1" s="1"/>
      <c r="QG1" s="1"/>
      <c r="QH1" s="1"/>
    </row>
    <row r="2" spans="1:450" x14ac:dyDescent="0.4">
      <c r="A2" s="1"/>
      <c r="B2" s="1"/>
      <c r="C2" s="1"/>
      <c r="D2" s="1"/>
      <c r="E2" s="2"/>
    </row>
    <row r="3" spans="1:450" x14ac:dyDescent="0.4">
      <c r="A3" s="1" t="s">
        <v>8</v>
      </c>
      <c r="B3" s="1" t="s">
        <v>9</v>
      </c>
      <c r="C3" s="1" t="s">
        <v>10</v>
      </c>
      <c r="D3" s="8" t="s">
        <v>45</v>
      </c>
      <c r="E3" s="8" t="s">
        <v>12</v>
      </c>
      <c r="F3" s="27">
        <v>46246</v>
      </c>
      <c r="G3" s="27">
        <v>46245</v>
      </c>
      <c r="H3" s="27">
        <v>46244</v>
      </c>
      <c r="I3" s="27">
        <v>46241</v>
      </c>
      <c r="J3" s="27">
        <v>46240</v>
      </c>
      <c r="K3" s="27">
        <v>46239</v>
      </c>
      <c r="L3" s="27">
        <v>46238</v>
      </c>
      <c r="M3" s="27">
        <v>46237</v>
      </c>
      <c r="N3" s="27">
        <v>46234</v>
      </c>
      <c r="O3" s="27">
        <v>46233</v>
      </c>
      <c r="P3" s="27">
        <v>46232</v>
      </c>
      <c r="Q3" s="27">
        <v>46231</v>
      </c>
      <c r="R3" s="27">
        <v>46230</v>
      </c>
      <c r="S3" s="27">
        <v>46227</v>
      </c>
      <c r="T3" s="27">
        <v>46226</v>
      </c>
      <c r="U3" s="27">
        <v>46225</v>
      </c>
      <c r="V3" s="27">
        <v>46224</v>
      </c>
      <c r="W3" s="27">
        <v>46223</v>
      </c>
      <c r="X3" s="27">
        <v>46220</v>
      </c>
      <c r="Y3" s="27">
        <v>46219</v>
      </c>
      <c r="Z3" s="27">
        <v>46218</v>
      </c>
      <c r="AA3" s="27">
        <v>46217</v>
      </c>
      <c r="AB3" s="27">
        <v>46216</v>
      </c>
      <c r="AC3" s="27">
        <v>46212</v>
      </c>
      <c r="AD3" s="27">
        <v>46211</v>
      </c>
      <c r="AE3" s="27">
        <v>46210</v>
      </c>
      <c r="AF3" s="27">
        <v>46209</v>
      </c>
      <c r="AG3" s="27">
        <v>46206</v>
      </c>
      <c r="AH3" s="27">
        <v>46205</v>
      </c>
      <c r="AI3" s="27">
        <v>46204</v>
      </c>
      <c r="AJ3" s="27">
        <v>46203</v>
      </c>
      <c r="AK3" s="27">
        <v>46202</v>
      </c>
      <c r="AL3" s="27">
        <v>46199</v>
      </c>
      <c r="AM3" s="27">
        <v>46198</v>
      </c>
      <c r="AN3" s="27">
        <v>46197</v>
      </c>
      <c r="AO3" s="27">
        <v>46196</v>
      </c>
      <c r="AP3" s="27">
        <v>46195</v>
      </c>
      <c r="AQ3" s="27">
        <v>46191</v>
      </c>
      <c r="AR3" s="27">
        <v>46190</v>
      </c>
      <c r="AS3" s="27">
        <v>46189</v>
      </c>
      <c r="AT3" s="27">
        <v>46188</v>
      </c>
      <c r="AU3" s="27">
        <v>46185</v>
      </c>
      <c r="AV3" s="27">
        <v>46184</v>
      </c>
      <c r="AW3" s="27">
        <v>46183</v>
      </c>
      <c r="AX3" s="27">
        <v>46182</v>
      </c>
      <c r="AY3" s="27">
        <v>46181</v>
      </c>
      <c r="AZ3" s="27">
        <v>46178</v>
      </c>
      <c r="BA3" s="27">
        <v>46177</v>
      </c>
      <c r="BB3" s="27">
        <v>46176</v>
      </c>
      <c r="BC3" s="27">
        <v>46175</v>
      </c>
      <c r="BD3" s="27">
        <v>46174</v>
      </c>
      <c r="BE3" s="27">
        <v>46171</v>
      </c>
      <c r="BF3" s="27">
        <v>46170</v>
      </c>
      <c r="BG3" s="27">
        <v>46169</v>
      </c>
      <c r="BH3" s="27">
        <v>46168</v>
      </c>
      <c r="BI3" s="27">
        <v>46167</v>
      </c>
      <c r="BJ3" s="27">
        <v>46164</v>
      </c>
      <c r="BK3" s="27">
        <v>46163</v>
      </c>
      <c r="BL3" s="27">
        <v>46162</v>
      </c>
      <c r="BM3" s="27">
        <v>46161</v>
      </c>
      <c r="BN3" s="27">
        <v>46160</v>
      </c>
      <c r="BO3" s="27">
        <v>46157</v>
      </c>
      <c r="BP3" s="27">
        <v>46156</v>
      </c>
      <c r="BQ3" s="27">
        <v>46155</v>
      </c>
      <c r="BR3" s="27">
        <v>46154</v>
      </c>
      <c r="BS3" s="27">
        <v>46153</v>
      </c>
      <c r="BT3" s="27">
        <v>46150</v>
      </c>
      <c r="BU3" s="27">
        <v>46149</v>
      </c>
      <c r="BV3" s="27">
        <v>46148</v>
      </c>
      <c r="BW3" s="27">
        <v>46147</v>
      </c>
      <c r="BX3" s="27">
        <v>46146</v>
      </c>
      <c r="BY3" s="27">
        <v>46142</v>
      </c>
      <c r="BZ3" s="27">
        <v>46141</v>
      </c>
      <c r="CA3" s="27">
        <v>46140</v>
      </c>
      <c r="CB3" s="27">
        <v>46139</v>
      </c>
      <c r="CC3" s="27">
        <v>46136</v>
      </c>
      <c r="CD3" s="27">
        <v>46135</v>
      </c>
      <c r="CE3" s="27">
        <v>46134</v>
      </c>
      <c r="CF3" s="27">
        <v>46133</v>
      </c>
      <c r="CG3" s="27">
        <v>46132</v>
      </c>
      <c r="CH3" s="27">
        <v>46129</v>
      </c>
      <c r="CI3" s="27">
        <v>46128</v>
      </c>
      <c r="CJ3" s="27">
        <v>46127</v>
      </c>
      <c r="CK3" s="27">
        <v>46126</v>
      </c>
      <c r="CL3" s="27">
        <v>46125</v>
      </c>
      <c r="CM3" s="27">
        <v>46122</v>
      </c>
      <c r="CN3" s="27">
        <v>46121</v>
      </c>
      <c r="CO3" s="27">
        <v>46120</v>
      </c>
      <c r="CP3" s="27">
        <v>46119</v>
      </c>
      <c r="CQ3" s="27">
        <v>46114</v>
      </c>
      <c r="CR3" s="27">
        <v>46113</v>
      </c>
      <c r="CS3" s="27">
        <v>46112</v>
      </c>
      <c r="CT3" s="27">
        <v>46111</v>
      </c>
      <c r="CU3" s="27">
        <v>46108</v>
      </c>
      <c r="CV3" s="27">
        <v>46107</v>
      </c>
      <c r="CW3" s="27">
        <v>46106</v>
      </c>
      <c r="CX3" s="27">
        <v>46105</v>
      </c>
      <c r="CY3" s="27">
        <v>46104</v>
      </c>
      <c r="CZ3" s="27">
        <v>46101</v>
      </c>
      <c r="DA3" s="27">
        <v>46100</v>
      </c>
      <c r="DB3" s="27">
        <v>46099</v>
      </c>
      <c r="DC3" s="27">
        <v>46098</v>
      </c>
      <c r="DD3" s="27">
        <v>46097</v>
      </c>
      <c r="DE3" s="27">
        <v>46094</v>
      </c>
      <c r="DF3" s="27">
        <v>46093</v>
      </c>
      <c r="DG3" s="27">
        <v>46092</v>
      </c>
      <c r="DH3" s="27">
        <v>46091</v>
      </c>
      <c r="DI3" s="27">
        <v>46090</v>
      </c>
      <c r="DJ3" s="27">
        <v>46087</v>
      </c>
      <c r="DK3" s="27">
        <v>46086</v>
      </c>
      <c r="DL3" s="27">
        <v>46085</v>
      </c>
      <c r="DM3" s="27">
        <v>46084</v>
      </c>
      <c r="DN3" s="27">
        <v>46083</v>
      </c>
      <c r="DO3" s="27">
        <v>46079</v>
      </c>
      <c r="DP3" s="27">
        <v>46078</v>
      </c>
      <c r="DQ3" s="27">
        <v>46077</v>
      </c>
      <c r="DR3" s="27">
        <v>46076</v>
      </c>
      <c r="DS3" s="27">
        <v>46064</v>
      </c>
      <c r="DT3" s="27">
        <v>46063</v>
      </c>
      <c r="DU3" s="27">
        <v>46062</v>
      </c>
      <c r="DV3" s="27">
        <v>46059</v>
      </c>
      <c r="DW3" s="27">
        <v>46058</v>
      </c>
      <c r="DX3" s="27">
        <v>46057</v>
      </c>
      <c r="DY3" s="27">
        <v>46056</v>
      </c>
      <c r="DZ3" s="27">
        <v>46055</v>
      </c>
      <c r="EA3" s="27">
        <v>46052</v>
      </c>
      <c r="EB3" s="27">
        <v>46051</v>
      </c>
      <c r="EC3" s="27">
        <v>46050</v>
      </c>
      <c r="ED3" s="27">
        <v>46049</v>
      </c>
      <c r="EE3" s="27">
        <v>46048</v>
      </c>
      <c r="EF3" s="27">
        <v>46045</v>
      </c>
      <c r="EG3" s="27">
        <v>46044</v>
      </c>
      <c r="EH3" s="27">
        <v>46043</v>
      </c>
      <c r="EI3" s="27">
        <v>46042</v>
      </c>
      <c r="EJ3" s="27">
        <v>46041</v>
      </c>
      <c r="EK3" s="27">
        <v>46038</v>
      </c>
      <c r="EL3" s="27">
        <v>46037</v>
      </c>
      <c r="EM3" s="27">
        <v>46036</v>
      </c>
      <c r="EN3" s="27">
        <v>46035</v>
      </c>
      <c r="EO3" s="27">
        <v>46034</v>
      </c>
      <c r="EP3" s="27">
        <v>46031</v>
      </c>
      <c r="EQ3" s="27">
        <v>46030</v>
      </c>
      <c r="ER3" s="27">
        <v>46029</v>
      </c>
      <c r="ES3" s="27">
        <v>46028</v>
      </c>
      <c r="ET3" s="27">
        <v>46027</v>
      </c>
      <c r="EU3" s="27">
        <v>46024</v>
      </c>
      <c r="EV3" s="27">
        <v>46022</v>
      </c>
      <c r="EW3" s="27">
        <v>46021</v>
      </c>
      <c r="EX3" s="27">
        <v>46020</v>
      </c>
      <c r="EY3" s="27">
        <v>46017</v>
      </c>
      <c r="EZ3" s="27">
        <v>46015</v>
      </c>
      <c r="FA3" s="27">
        <v>46014</v>
      </c>
      <c r="FB3" s="27">
        <v>46013</v>
      </c>
      <c r="FC3" s="27">
        <v>46010</v>
      </c>
      <c r="FD3" s="27">
        <v>46009</v>
      </c>
      <c r="FE3" s="27">
        <v>46008</v>
      </c>
      <c r="FF3" s="27">
        <v>46007</v>
      </c>
      <c r="FG3" s="27">
        <v>46006</v>
      </c>
      <c r="FH3" s="27">
        <v>46003</v>
      </c>
      <c r="FI3" s="27">
        <v>46002</v>
      </c>
      <c r="FJ3" s="27">
        <v>46001</v>
      </c>
      <c r="FK3" s="27">
        <v>46000</v>
      </c>
      <c r="FL3" s="27">
        <v>45999</v>
      </c>
      <c r="FM3" s="27">
        <v>45996</v>
      </c>
      <c r="FN3" s="27">
        <v>45995</v>
      </c>
      <c r="FO3" s="27">
        <v>45994</v>
      </c>
      <c r="FP3" s="27">
        <v>45993</v>
      </c>
      <c r="FQ3" s="27">
        <v>45992</v>
      </c>
      <c r="FR3" s="27">
        <v>45989</v>
      </c>
      <c r="FS3" s="27">
        <v>45988</v>
      </c>
      <c r="FT3" s="27">
        <v>45987</v>
      </c>
      <c r="FU3" s="27">
        <v>45986</v>
      </c>
      <c r="FV3" s="27">
        <v>45985</v>
      </c>
      <c r="FW3" s="27">
        <v>45982</v>
      </c>
      <c r="FX3" s="27">
        <v>45981</v>
      </c>
      <c r="FY3" s="27">
        <v>45980</v>
      </c>
      <c r="FZ3" s="27">
        <v>45979</v>
      </c>
      <c r="GA3" s="27">
        <v>45978</v>
      </c>
      <c r="GB3" s="27">
        <v>45975</v>
      </c>
      <c r="GC3" s="27">
        <v>45974</v>
      </c>
      <c r="GD3" s="27">
        <v>45973</v>
      </c>
      <c r="GE3" s="27">
        <v>45972</v>
      </c>
      <c r="GF3" s="27">
        <v>45971</v>
      </c>
      <c r="GG3" s="27">
        <v>45968</v>
      </c>
      <c r="GH3" s="27">
        <v>45967</v>
      </c>
      <c r="GI3" s="27">
        <v>45966</v>
      </c>
      <c r="GJ3" s="27">
        <v>45965</v>
      </c>
      <c r="GK3" s="27">
        <v>45964</v>
      </c>
      <c r="GL3" s="27">
        <v>45961</v>
      </c>
      <c r="GM3" s="27">
        <v>45960</v>
      </c>
      <c r="GN3" s="27">
        <v>45959</v>
      </c>
      <c r="GO3" s="27">
        <v>45958</v>
      </c>
      <c r="GP3" s="27">
        <v>45957</v>
      </c>
      <c r="GQ3" s="27">
        <v>45953</v>
      </c>
      <c r="GR3" s="27">
        <v>45952</v>
      </c>
      <c r="GS3" s="27">
        <v>45951</v>
      </c>
      <c r="GT3" s="27">
        <v>45950</v>
      </c>
      <c r="GU3" s="27">
        <v>45947</v>
      </c>
      <c r="GV3" s="27">
        <v>45946</v>
      </c>
      <c r="GW3" s="27">
        <v>45945</v>
      </c>
      <c r="GX3" s="27">
        <v>45944</v>
      </c>
      <c r="GY3" s="27">
        <v>45943</v>
      </c>
      <c r="GZ3" s="27">
        <v>45939</v>
      </c>
      <c r="HA3" s="27">
        <v>45938</v>
      </c>
      <c r="HB3" s="27">
        <v>45937</v>
      </c>
      <c r="HC3" s="27">
        <v>45933</v>
      </c>
      <c r="HD3" s="27">
        <v>45932</v>
      </c>
      <c r="HE3" s="27">
        <v>45931</v>
      </c>
      <c r="HF3" s="27">
        <v>45930</v>
      </c>
      <c r="HG3" s="27">
        <v>45926</v>
      </c>
      <c r="HH3" s="27">
        <v>45925</v>
      </c>
      <c r="HI3" s="27">
        <v>45924</v>
      </c>
      <c r="HJ3" s="27">
        <v>45923</v>
      </c>
      <c r="HK3" s="27">
        <v>45922</v>
      </c>
      <c r="HL3" s="27">
        <v>45919</v>
      </c>
      <c r="HM3" s="27">
        <v>45918</v>
      </c>
      <c r="HN3" s="27">
        <v>45917</v>
      </c>
      <c r="HO3" s="27">
        <v>45916</v>
      </c>
      <c r="HP3" s="27">
        <v>45915</v>
      </c>
      <c r="HQ3" s="27">
        <v>45912</v>
      </c>
      <c r="HR3" s="27">
        <v>45911</v>
      </c>
      <c r="HS3" s="27">
        <v>45910</v>
      </c>
      <c r="HT3" s="27">
        <v>45909</v>
      </c>
      <c r="HU3" s="27">
        <v>45908</v>
      </c>
      <c r="HV3" s="27">
        <v>45905</v>
      </c>
      <c r="HW3" s="27">
        <v>45904</v>
      </c>
      <c r="HX3" s="27">
        <v>45903</v>
      </c>
      <c r="HY3" s="27">
        <v>45902</v>
      </c>
      <c r="HZ3" s="27">
        <v>45901</v>
      </c>
      <c r="IA3" s="27">
        <v>45898</v>
      </c>
      <c r="IB3" s="27">
        <v>45897</v>
      </c>
      <c r="IC3" s="27">
        <v>45896</v>
      </c>
      <c r="ID3" s="27">
        <v>45895</v>
      </c>
      <c r="IE3" s="27">
        <v>45894</v>
      </c>
      <c r="IF3" s="27">
        <v>45891</v>
      </c>
      <c r="IG3" s="27">
        <v>45890</v>
      </c>
      <c r="IH3" s="27">
        <v>45889</v>
      </c>
      <c r="II3" s="27">
        <v>45888</v>
      </c>
      <c r="IJ3" s="27">
        <v>45887</v>
      </c>
      <c r="IK3" s="27">
        <v>45884</v>
      </c>
      <c r="IL3" s="27">
        <v>45883</v>
      </c>
      <c r="IM3" s="27">
        <v>45882</v>
      </c>
      <c r="IN3" s="27">
        <v>45881</v>
      </c>
      <c r="IO3" s="27">
        <v>45880</v>
      </c>
      <c r="IP3" s="27">
        <v>45877</v>
      </c>
      <c r="IQ3" s="27">
        <v>45876</v>
      </c>
      <c r="IR3" s="27">
        <v>45875</v>
      </c>
      <c r="IS3" s="27">
        <v>45874</v>
      </c>
      <c r="IT3" s="27">
        <v>45873</v>
      </c>
      <c r="IU3" s="27">
        <v>45870</v>
      </c>
      <c r="IV3" s="27">
        <v>45869</v>
      </c>
      <c r="IW3" s="27">
        <v>45868</v>
      </c>
      <c r="IX3" s="27">
        <v>45867</v>
      </c>
      <c r="IY3" s="27">
        <v>45866</v>
      </c>
      <c r="IZ3" s="27">
        <v>45863</v>
      </c>
      <c r="JA3" s="27">
        <v>45862</v>
      </c>
      <c r="JB3" s="27">
        <v>45861</v>
      </c>
      <c r="JC3" s="27">
        <v>45860</v>
      </c>
      <c r="JD3" s="27">
        <v>45859</v>
      </c>
      <c r="JE3" s="27">
        <v>45856</v>
      </c>
      <c r="JF3" s="27">
        <v>45855</v>
      </c>
      <c r="JG3" s="27">
        <v>45854</v>
      </c>
      <c r="JH3" s="27">
        <v>45853</v>
      </c>
      <c r="JI3" s="27">
        <v>45852</v>
      </c>
      <c r="JJ3" s="27">
        <v>45849</v>
      </c>
      <c r="JK3" s="27">
        <v>45848</v>
      </c>
      <c r="JL3" s="27">
        <v>45847</v>
      </c>
      <c r="JM3" s="27">
        <v>45846</v>
      </c>
      <c r="JN3" s="27">
        <v>45845</v>
      </c>
      <c r="JO3" s="27">
        <v>45842</v>
      </c>
      <c r="JP3" s="27">
        <v>45841</v>
      </c>
      <c r="JQ3" s="27">
        <v>45840</v>
      </c>
      <c r="JR3" s="27">
        <v>45839</v>
      </c>
      <c r="JS3" s="27">
        <v>45838</v>
      </c>
      <c r="JT3" s="27">
        <v>45835</v>
      </c>
      <c r="JU3" s="27">
        <v>45834</v>
      </c>
      <c r="JV3" s="27">
        <v>45833</v>
      </c>
      <c r="JW3" s="27">
        <v>45832</v>
      </c>
      <c r="JX3" s="27">
        <v>45831</v>
      </c>
      <c r="JY3" s="27">
        <v>45828</v>
      </c>
      <c r="JZ3" s="27">
        <v>45827</v>
      </c>
      <c r="KA3" s="27">
        <v>45826</v>
      </c>
      <c r="KB3" s="27">
        <v>45825</v>
      </c>
      <c r="KC3" s="27">
        <v>45824</v>
      </c>
      <c r="KD3" s="27">
        <v>45821</v>
      </c>
      <c r="KE3" s="27">
        <v>45820</v>
      </c>
      <c r="KF3" s="27">
        <v>45819</v>
      </c>
      <c r="KG3" s="27">
        <v>45818</v>
      </c>
      <c r="KH3" s="27">
        <v>45817</v>
      </c>
      <c r="KI3" s="27">
        <v>45814</v>
      </c>
      <c r="KJ3" s="27">
        <v>45813</v>
      </c>
      <c r="KK3" s="27">
        <v>45812</v>
      </c>
      <c r="KL3" s="27">
        <v>45811</v>
      </c>
      <c r="KM3" s="27">
        <v>45810</v>
      </c>
      <c r="KN3" s="27">
        <v>45806</v>
      </c>
      <c r="KO3" s="27">
        <v>45805</v>
      </c>
      <c r="KP3" s="27">
        <v>45804</v>
      </c>
      <c r="KQ3" s="27">
        <v>45803</v>
      </c>
      <c r="KR3" s="27">
        <v>45800</v>
      </c>
      <c r="KS3" s="27">
        <v>45799</v>
      </c>
      <c r="KT3" s="27">
        <v>45798</v>
      </c>
      <c r="KU3" s="27">
        <v>45797</v>
      </c>
      <c r="KV3" s="27">
        <v>45796</v>
      </c>
      <c r="KW3" s="27">
        <v>45793</v>
      </c>
      <c r="KX3" s="27">
        <v>45792</v>
      </c>
      <c r="KY3" s="27">
        <v>45791</v>
      </c>
      <c r="KZ3" s="27">
        <v>45790</v>
      </c>
      <c r="LA3" s="27">
        <v>45789</v>
      </c>
      <c r="LB3" s="27">
        <v>45786</v>
      </c>
      <c r="LC3" s="27">
        <v>45785</v>
      </c>
      <c r="LD3" s="27">
        <v>45784</v>
      </c>
      <c r="LE3" s="27">
        <v>45783</v>
      </c>
      <c r="LF3" s="27">
        <v>45782</v>
      </c>
      <c r="LG3" s="27">
        <v>45779</v>
      </c>
      <c r="LH3" s="27">
        <v>45777</v>
      </c>
      <c r="LI3" s="27">
        <v>45776</v>
      </c>
      <c r="LJ3" s="27">
        <v>45775</v>
      </c>
      <c r="LK3" s="27">
        <v>45772</v>
      </c>
      <c r="LL3" s="27">
        <v>45771</v>
      </c>
      <c r="LM3" s="27">
        <v>45770</v>
      </c>
      <c r="LN3" s="27">
        <v>45769</v>
      </c>
      <c r="LO3" s="27">
        <v>45768</v>
      </c>
      <c r="LP3" s="27">
        <v>45765</v>
      </c>
      <c r="LQ3" s="27">
        <v>45764</v>
      </c>
      <c r="LR3" s="27">
        <v>45763</v>
      </c>
      <c r="LS3" s="27">
        <v>45762</v>
      </c>
      <c r="LT3" s="27">
        <v>45761</v>
      </c>
      <c r="LU3" s="27">
        <v>45758</v>
      </c>
      <c r="LV3" s="27">
        <v>45757</v>
      </c>
      <c r="LW3" s="27">
        <v>45756</v>
      </c>
      <c r="LX3" s="27">
        <v>45755</v>
      </c>
      <c r="LY3" s="27">
        <v>45754</v>
      </c>
      <c r="LZ3" s="27">
        <v>45749</v>
      </c>
      <c r="MA3" s="27">
        <v>45748</v>
      </c>
      <c r="MB3" s="27">
        <v>45747</v>
      </c>
      <c r="MC3" s="27">
        <v>45744</v>
      </c>
      <c r="MD3" s="27">
        <v>45743</v>
      </c>
      <c r="ME3" s="27">
        <v>45742</v>
      </c>
      <c r="MF3" s="27">
        <v>45741</v>
      </c>
      <c r="MG3" s="27">
        <v>45740</v>
      </c>
      <c r="MH3" s="27">
        <v>45737</v>
      </c>
      <c r="MI3" s="27">
        <v>45736</v>
      </c>
      <c r="MJ3" s="27">
        <v>45735</v>
      </c>
      <c r="MK3" s="27">
        <v>45734</v>
      </c>
      <c r="ML3" s="27">
        <v>45733</v>
      </c>
      <c r="MM3" s="27">
        <v>45730</v>
      </c>
      <c r="MN3" s="27">
        <v>45729</v>
      </c>
      <c r="MO3" s="27">
        <v>45728</v>
      </c>
      <c r="MP3" s="27">
        <v>45727</v>
      </c>
      <c r="MQ3" s="27">
        <v>45726</v>
      </c>
      <c r="MR3" s="27">
        <v>45723</v>
      </c>
      <c r="MS3" s="27">
        <v>45722</v>
      </c>
      <c r="MT3" s="27">
        <v>45721</v>
      </c>
      <c r="MU3" s="27">
        <v>45720</v>
      </c>
      <c r="MV3" s="27">
        <v>45719</v>
      </c>
      <c r="MW3" s="27">
        <v>45715</v>
      </c>
      <c r="MX3" s="27">
        <v>45714</v>
      </c>
      <c r="MY3" s="27">
        <v>45713</v>
      </c>
      <c r="MZ3" s="27">
        <v>45712</v>
      </c>
      <c r="NA3" s="27">
        <v>45709</v>
      </c>
      <c r="NB3" s="27">
        <v>45708</v>
      </c>
      <c r="NC3" s="27">
        <v>45707</v>
      </c>
      <c r="ND3" s="27">
        <v>45706</v>
      </c>
      <c r="NE3" s="27">
        <v>45705</v>
      </c>
      <c r="NF3" s="27">
        <v>45702</v>
      </c>
      <c r="NG3" s="27">
        <v>45701</v>
      </c>
      <c r="NH3" s="27">
        <v>45700</v>
      </c>
      <c r="NI3" s="27">
        <v>45699</v>
      </c>
      <c r="NJ3" s="27">
        <v>45698</v>
      </c>
      <c r="NK3" s="27">
        <v>45695</v>
      </c>
      <c r="NL3" s="27">
        <v>45694</v>
      </c>
      <c r="NM3" s="27">
        <v>45693</v>
      </c>
      <c r="NN3" s="27">
        <v>45692</v>
      </c>
      <c r="NO3" s="27">
        <v>45691</v>
      </c>
      <c r="NP3" s="27">
        <v>45679</v>
      </c>
      <c r="NQ3" s="27">
        <v>45678</v>
      </c>
      <c r="NR3" s="27">
        <v>45677</v>
      </c>
      <c r="NS3" s="27">
        <v>45674</v>
      </c>
      <c r="NT3" s="27">
        <v>45673</v>
      </c>
      <c r="NU3" s="27">
        <v>45672</v>
      </c>
      <c r="NV3" s="27">
        <v>45671</v>
      </c>
      <c r="NW3" s="27">
        <v>45670</v>
      </c>
      <c r="NX3" s="27">
        <v>45667</v>
      </c>
      <c r="NY3" s="27">
        <v>45666</v>
      </c>
      <c r="NZ3" s="27">
        <v>45665</v>
      </c>
      <c r="OA3" s="27">
        <v>45664</v>
      </c>
      <c r="OB3" s="27">
        <v>45663</v>
      </c>
      <c r="OC3" s="27">
        <v>45660</v>
      </c>
      <c r="OD3" s="27">
        <v>45659</v>
      </c>
      <c r="OE3" s="27">
        <v>45657</v>
      </c>
      <c r="OF3" s="27">
        <v>45656</v>
      </c>
      <c r="OG3" s="27">
        <v>45653</v>
      </c>
      <c r="OH3" s="27">
        <v>45652</v>
      </c>
      <c r="OI3" s="27">
        <v>45651</v>
      </c>
      <c r="OJ3" s="27">
        <v>45650</v>
      </c>
      <c r="OK3" s="27">
        <v>45649</v>
      </c>
      <c r="OL3" s="27">
        <v>45646</v>
      </c>
      <c r="OM3" s="27">
        <v>45645</v>
      </c>
      <c r="ON3" s="27">
        <v>45644</v>
      </c>
      <c r="OO3" s="27">
        <v>45643</v>
      </c>
      <c r="OP3" s="27">
        <v>45642</v>
      </c>
      <c r="OQ3" s="27">
        <v>45639</v>
      </c>
      <c r="OR3" s="27">
        <v>45638</v>
      </c>
      <c r="OS3" s="27">
        <v>45637</v>
      </c>
      <c r="OT3" s="27">
        <v>45636</v>
      </c>
      <c r="OU3" s="27">
        <v>45635</v>
      </c>
      <c r="OV3" s="27">
        <v>45632</v>
      </c>
      <c r="OW3" s="27">
        <v>45631</v>
      </c>
      <c r="OX3" s="27">
        <v>45630</v>
      </c>
      <c r="OY3" s="27">
        <v>45629</v>
      </c>
      <c r="OZ3" s="27">
        <v>45628</v>
      </c>
      <c r="PA3" s="27">
        <v>45625</v>
      </c>
      <c r="PB3" s="27">
        <v>45624</v>
      </c>
      <c r="PC3" s="27">
        <v>45623</v>
      </c>
      <c r="PD3" s="27">
        <v>45622</v>
      </c>
      <c r="PE3" s="27">
        <v>45621</v>
      </c>
      <c r="PF3" s="27">
        <v>45618</v>
      </c>
      <c r="PG3" s="27">
        <v>45617</v>
      </c>
      <c r="PH3" s="27">
        <v>45616</v>
      </c>
      <c r="PI3" s="27">
        <v>45615</v>
      </c>
      <c r="PJ3" s="27">
        <v>45614</v>
      </c>
      <c r="PK3" s="27">
        <v>45611</v>
      </c>
      <c r="PL3" s="27">
        <v>45610</v>
      </c>
      <c r="PM3" s="27">
        <v>45609</v>
      </c>
      <c r="PN3" s="27">
        <v>45608</v>
      </c>
      <c r="PO3" s="27">
        <v>45607</v>
      </c>
      <c r="PP3" s="27">
        <v>45604</v>
      </c>
      <c r="PQ3" s="27">
        <v>45603</v>
      </c>
      <c r="PR3" s="27">
        <v>45602</v>
      </c>
      <c r="PS3" s="27">
        <v>45601</v>
      </c>
      <c r="PT3" s="27">
        <v>45600</v>
      </c>
      <c r="PU3" s="27">
        <v>45597</v>
      </c>
      <c r="PV3" s="27">
        <v>45595</v>
      </c>
      <c r="PW3" s="27">
        <v>45594</v>
      </c>
      <c r="PX3" s="27">
        <v>45593</v>
      </c>
      <c r="PY3" s="27">
        <v>45590</v>
      </c>
      <c r="PZ3" s="27">
        <v>45589</v>
      </c>
      <c r="QA3" s="27">
        <v>45588</v>
      </c>
      <c r="QB3" s="27">
        <v>45587</v>
      </c>
      <c r="QC3" s="27">
        <v>45586</v>
      </c>
      <c r="QD3" s="27">
        <v>45583</v>
      </c>
      <c r="QE3" s="27">
        <v>45582</v>
      </c>
      <c r="QF3" s="27">
        <v>45581</v>
      </c>
      <c r="QG3" s="27">
        <v>45580</v>
      </c>
      <c r="QH3" s="27">
        <v>45579</v>
      </c>
    </row>
    <row r="4" spans="1:450" x14ac:dyDescent="0.4">
      <c r="A4" s="1">
        <v>1</v>
      </c>
      <c r="B4" s="1" t="s">
        <v>29</v>
      </c>
      <c r="C4" s="9">
        <v>2250</v>
      </c>
      <c r="D4" s="10" t="s">
        <v>187</v>
      </c>
      <c r="E4" s="11" t="s">
        <v>21</v>
      </c>
      <c r="F4" s="11">
        <v>60.3</v>
      </c>
      <c r="G4" s="11">
        <v>59.7</v>
      </c>
      <c r="H4" s="11">
        <v>60.2</v>
      </c>
      <c r="I4" s="11">
        <v>59.7</v>
      </c>
      <c r="J4" s="11">
        <v>59.8</v>
      </c>
      <c r="K4" s="11">
        <v>60.2</v>
      </c>
      <c r="L4" s="11">
        <v>57.6</v>
      </c>
      <c r="M4" s="11">
        <v>56.9</v>
      </c>
      <c r="N4" s="11">
        <v>56.4</v>
      </c>
      <c r="O4" s="11">
        <v>55</v>
      </c>
      <c r="P4" s="11">
        <v>56.3</v>
      </c>
      <c r="Q4" s="11">
        <v>59.1</v>
      </c>
      <c r="R4" s="11">
        <v>62</v>
      </c>
      <c r="S4" s="11">
        <v>61.1</v>
      </c>
      <c r="T4" s="11">
        <v>61.1</v>
      </c>
      <c r="U4" s="11">
        <v>62</v>
      </c>
      <c r="V4" s="11">
        <v>62.3</v>
      </c>
      <c r="W4" s="11">
        <v>60.4</v>
      </c>
      <c r="X4" s="11">
        <v>61.8</v>
      </c>
      <c r="Y4" s="11">
        <v>64.3</v>
      </c>
      <c r="Z4" s="11">
        <v>64</v>
      </c>
      <c r="AA4" s="11">
        <v>63.9</v>
      </c>
      <c r="AB4" s="11">
        <v>65</v>
      </c>
      <c r="AC4" s="11">
        <v>64.5</v>
      </c>
      <c r="AD4" s="11">
        <v>66.2</v>
      </c>
      <c r="AE4" s="11">
        <v>68.8</v>
      </c>
      <c r="AF4" s="11">
        <v>69.400000000000006</v>
      </c>
      <c r="AG4" s="11">
        <v>71.5</v>
      </c>
      <c r="AH4" s="11">
        <v>75.400000000000006</v>
      </c>
      <c r="AI4" s="11">
        <v>68.599999999999994</v>
      </c>
      <c r="AJ4" s="11">
        <v>62.4</v>
      </c>
      <c r="AK4" s="11">
        <v>60.7</v>
      </c>
      <c r="AL4" s="11">
        <v>60.8</v>
      </c>
      <c r="AM4" s="11">
        <v>62.2</v>
      </c>
      <c r="AN4" s="11">
        <v>60.7</v>
      </c>
      <c r="AO4" s="11">
        <v>60.9</v>
      </c>
      <c r="AP4" s="11">
        <v>61.3</v>
      </c>
      <c r="AQ4" s="11">
        <v>61.7</v>
      </c>
      <c r="AR4" s="11">
        <v>61.4</v>
      </c>
      <c r="AS4" s="11">
        <v>60.9</v>
      </c>
      <c r="AT4" s="11">
        <v>61.1</v>
      </c>
      <c r="AU4" s="11">
        <v>61</v>
      </c>
      <c r="AV4" s="11">
        <v>61.1</v>
      </c>
      <c r="AW4" s="11">
        <v>60.5</v>
      </c>
      <c r="AX4" s="11">
        <v>61.3</v>
      </c>
      <c r="AY4" s="11">
        <v>61.3</v>
      </c>
      <c r="AZ4" s="11">
        <v>64.5</v>
      </c>
      <c r="BA4" s="11">
        <v>66</v>
      </c>
      <c r="BB4" s="11">
        <v>65.2</v>
      </c>
      <c r="BC4" s="11">
        <v>63.6</v>
      </c>
      <c r="BD4" s="11">
        <v>64.3</v>
      </c>
      <c r="BE4" s="11">
        <v>65</v>
      </c>
      <c r="BF4" s="11">
        <v>60.9</v>
      </c>
      <c r="BG4" s="11">
        <v>60.7</v>
      </c>
      <c r="BH4" s="11">
        <v>61</v>
      </c>
      <c r="BI4" s="11">
        <v>62.1</v>
      </c>
      <c r="BJ4" s="11">
        <v>63</v>
      </c>
      <c r="BK4" s="11"/>
      <c r="BL4" s="11"/>
      <c r="BM4" s="11">
        <v>62.6</v>
      </c>
      <c r="BN4" s="11">
        <v>62</v>
      </c>
      <c r="BO4" s="11">
        <v>62</v>
      </c>
      <c r="BP4" s="11">
        <v>62.5</v>
      </c>
      <c r="BQ4" s="11">
        <v>62.1</v>
      </c>
      <c r="BR4" s="11">
        <v>63.1</v>
      </c>
      <c r="BS4" s="11">
        <v>63.9</v>
      </c>
      <c r="BT4" s="11">
        <v>63.5</v>
      </c>
      <c r="BU4" s="11">
        <v>64.5</v>
      </c>
      <c r="BV4" s="11">
        <v>64.5</v>
      </c>
      <c r="BW4" s="11">
        <v>66.599999999999994</v>
      </c>
      <c r="BX4" s="11">
        <v>64.7</v>
      </c>
      <c r="BY4" s="11">
        <v>63</v>
      </c>
      <c r="BZ4" s="11">
        <v>63.3</v>
      </c>
      <c r="CA4" s="11">
        <v>61.2</v>
      </c>
      <c r="CB4" s="11">
        <v>61.1</v>
      </c>
      <c r="CC4" s="11">
        <v>63.6</v>
      </c>
      <c r="CD4" s="11">
        <v>63.8</v>
      </c>
      <c r="CE4" s="11">
        <v>65.3</v>
      </c>
      <c r="CF4" s="11">
        <v>64</v>
      </c>
      <c r="CG4" s="11">
        <v>63.8</v>
      </c>
      <c r="CH4" s="11">
        <v>64</v>
      </c>
      <c r="CI4" s="11">
        <v>63.8</v>
      </c>
      <c r="CJ4" s="11">
        <v>64</v>
      </c>
      <c r="CK4" s="11">
        <v>62.1</v>
      </c>
      <c r="CL4" s="11">
        <v>61.4</v>
      </c>
      <c r="CM4" s="11">
        <v>61.6</v>
      </c>
      <c r="CN4" s="11">
        <v>62.2</v>
      </c>
      <c r="CO4" s="11">
        <v>62.4</v>
      </c>
      <c r="CP4" s="11">
        <v>60.8</v>
      </c>
      <c r="CQ4" s="11">
        <v>60.6</v>
      </c>
      <c r="CR4" s="11">
        <v>60.8</v>
      </c>
      <c r="CS4" s="11">
        <v>60</v>
      </c>
      <c r="CT4" s="11">
        <v>61.9</v>
      </c>
      <c r="CU4" s="11">
        <v>63.2</v>
      </c>
      <c r="CV4" s="11">
        <v>63</v>
      </c>
      <c r="CW4" s="11">
        <v>64.3</v>
      </c>
      <c r="CX4" s="11">
        <v>62.6</v>
      </c>
      <c r="CY4" s="11">
        <v>63.5</v>
      </c>
      <c r="CZ4" s="11">
        <v>63.7</v>
      </c>
      <c r="DA4" s="11">
        <v>64.8</v>
      </c>
      <c r="DB4" s="11">
        <v>67.2</v>
      </c>
      <c r="DC4" s="11">
        <v>69</v>
      </c>
      <c r="DD4" s="11">
        <v>65</v>
      </c>
      <c r="DE4" s="11">
        <v>64.099999999999994</v>
      </c>
      <c r="DF4" s="11">
        <v>65.3</v>
      </c>
      <c r="DG4" s="11">
        <v>65</v>
      </c>
      <c r="DH4" s="11">
        <v>63.4</v>
      </c>
      <c r="DI4" s="11">
        <v>63.3</v>
      </c>
      <c r="DJ4" s="11">
        <v>66.599999999999994</v>
      </c>
      <c r="DK4" s="11">
        <v>64.8</v>
      </c>
      <c r="DL4" s="11">
        <v>64.3</v>
      </c>
      <c r="DM4" s="11">
        <v>67.099999999999994</v>
      </c>
      <c r="DN4" s="11">
        <v>70</v>
      </c>
      <c r="DO4" s="11">
        <v>70.599999999999994</v>
      </c>
      <c r="DP4" s="11">
        <v>70.7</v>
      </c>
      <c r="DQ4" s="11">
        <v>71</v>
      </c>
      <c r="DR4" s="11">
        <v>71.5</v>
      </c>
      <c r="DS4" s="11">
        <v>70.2</v>
      </c>
      <c r="DT4" s="11">
        <v>71.099999999999994</v>
      </c>
      <c r="DU4" s="11">
        <v>71</v>
      </c>
      <c r="DV4" s="11">
        <v>71</v>
      </c>
      <c r="DW4" s="11">
        <v>72.400000000000006</v>
      </c>
      <c r="DX4" s="11">
        <v>73.400000000000006</v>
      </c>
      <c r="DY4" s="11">
        <v>71.3</v>
      </c>
      <c r="DZ4" s="11">
        <v>71</v>
      </c>
      <c r="EA4" s="11">
        <v>72</v>
      </c>
      <c r="EB4" s="11">
        <v>75</v>
      </c>
      <c r="EC4" s="11">
        <v>76.8</v>
      </c>
      <c r="ED4" s="11">
        <v>75.3</v>
      </c>
      <c r="EE4" s="11">
        <v>76.3</v>
      </c>
      <c r="EF4" s="11">
        <v>76.7</v>
      </c>
      <c r="EG4" s="11">
        <v>77</v>
      </c>
      <c r="EH4" s="11">
        <v>77.3</v>
      </c>
      <c r="EI4" s="11">
        <v>75.8</v>
      </c>
      <c r="EJ4" s="11">
        <v>75.8</v>
      </c>
      <c r="EK4" s="11">
        <v>77.3</v>
      </c>
      <c r="EL4" s="11">
        <v>75.099999999999994</v>
      </c>
      <c r="EM4" s="11">
        <v>75.400000000000006</v>
      </c>
      <c r="EN4" s="11">
        <v>72.3</v>
      </c>
      <c r="EO4" s="11">
        <v>72.8</v>
      </c>
      <c r="EP4" s="11">
        <v>70.8</v>
      </c>
      <c r="EQ4" s="11">
        <v>70.5</v>
      </c>
      <c r="ER4" s="11">
        <v>71.900000000000006</v>
      </c>
      <c r="ES4" s="11">
        <v>72</v>
      </c>
      <c r="ET4" s="11">
        <v>71</v>
      </c>
      <c r="EU4" s="11">
        <v>71.599999999999994</v>
      </c>
      <c r="EV4" s="11">
        <v>72.099999999999994</v>
      </c>
      <c r="EW4" s="11">
        <v>73.3</v>
      </c>
      <c r="EX4" s="11">
        <v>74</v>
      </c>
      <c r="EY4" s="11">
        <v>73.099999999999994</v>
      </c>
      <c r="EZ4" s="11">
        <v>71.900000000000006</v>
      </c>
      <c r="FA4" s="11">
        <v>71.599999999999994</v>
      </c>
      <c r="FB4" s="11">
        <v>72.8</v>
      </c>
      <c r="FC4" s="11">
        <v>70.7</v>
      </c>
      <c r="FD4" s="11">
        <v>70.2</v>
      </c>
      <c r="FE4" s="11">
        <v>70.8</v>
      </c>
      <c r="FF4" s="11">
        <v>71.599999999999994</v>
      </c>
      <c r="FG4" s="11">
        <v>72.099999999999994</v>
      </c>
      <c r="FH4" s="11">
        <v>71.099999999999994</v>
      </c>
      <c r="FI4" s="11">
        <v>69.8</v>
      </c>
      <c r="FJ4" s="11">
        <v>73.900000000000006</v>
      </c>
      <c r="FK4" s="11">
        <v>74.3</v>
      </c>
      <c r="FL4" s="11">
        <v>74.8</v>
      </c>
      <c r="FM4" s="11">
        <v>76.099999999999994</v>
      </c>
      <c r="FN4" s="11">
        <v>76.3</v>
      </c>
      <c r="FO4" s="11">
        <v>73.900000000000006</v>
      </c>
      <c r="FP4" s="11">
        <v>74</v>
      </c>
      <c r="FQ4" s="11">
        <v>74.900000000000006</v>
      </c>
      <c r="FR4" s="11">
        <v>76.099999999999994</v>
      </c>
      <c r="FS4" s="11">
        <v>75.3</v>
      </c>
      <c r="FT4" s="11">
        <v>75.7</v>
      </c>
      <c r="FU4" s="11">
        <v>73.7</v>
      </c>
      <c r="FV4" s="11">
        <v>72.3</v>
      </c>
      <c r="FW4" s="11">
        <v>71.2</v>
      </c>
      <c r="FX4" s="11">
        <v>73.900000000000006</v>
      </c>
      <c r="FY4" s="11">
        <v>74.099999999999994</v>
      </c>
      <c r="FZ4" s="11">
        <v>74</v>
      </c>
      <c r="GA4" s="11">
        <v>76.599999999999994</v>
      </c>
      <c r="GB4" s="11">
        <v>79.2</v>
      </c>
      <c r="GC4" s="11">
        <v>80.599999999999994</v>
      </c>
      <c r="GD4" s="11">
        <v>82</v>
      </c>
      <c r="GE4" s="11">
        <v>81.599999999999994</v>
      </c>
      <c r="GF4" s="11">
        <v>80.599999999999994</v>
      </c>
      <c r="GG4" s="11">
        <v>81</v>
      </c>
      <c r="GH4" s="11">
        <v>82.3</v>
      </c>
      <c r="GI4" s="11">
        <v>81.099999999999994</v>
      </c>
      <c r="GJ4" s="11">
        <v>81</v>
      </c>
      <c r="GK4" s="11">
        <v>83.4</v>
      </c>
      <c r="GL4" s="11">
        <v>83.9</v>
      </c>
      <c r="GM4" s="11"/>
      <c r="GN4" s="11"/>
      <c r="GO4" s="11">
        <v>84.3</v>
      </c>
      <c r="GP4" s="11">
        <v>85.5</v>
      </c>
      <c r="GQ4" s="11">
        <v>86.1</v>
      </c>
      <c r="GR4" s="11">
        <v>87.3</v>
      </c>
      <c r="GS4" s="11">
        <v>87.1</v>
      </c>
      <c r="GT4" s="11">
        <v>84.8</v>
      </c>
      <c r="GU4" s="11">
        <v>84.4</v>
      </c>
      <c r="GV4" s="11"/>
      <c r="GW4" s="11">
        <v>84.2</v>
      </c>
      <c r="GX4" s="11">
        <v>83.3</v>
      </c>
      <c r="GY4" s="11">
        <v>84.8</v>
      </c>
      <c r="GZ4" s="11">
        <v>87.2</v>
      </c>
      <c r="HA4" s="11">
        <v>87.8</v>
      </c>
      <c r="HB4" s="11">
        <v>87.7</v>
      </c>
      <c r="HC4" s="11">
        <v>88.1</v>
      </c>
      <c r="HD4" s="11">
        <v>88</v>
      </c>
      <c r="HE4" s="11">
        <v>88.9</v>
      </c>
      <c r="HF4" s="11">
        <v>89.9</v>
      </c>
      <c r="HG4" s="11">
        <v>89.8</v>
      </c>
      <c r="HH4" s="11">
        <v>93.7</v>
      </c>
      <c r="HI4" s="11">
        <v>91.8</v>
      </c>
      <c r="HJ4" s="11">
        <v>91.3</v>
      </c>
      <c r="HK4" s="11">
        <v>89.8</v>
      </c>
      <c r="HL4" s="11">
        <v>89.9</v>
      </c>
      <c r="HM4" s="11">
        <v>90.4</v>
      </c>
      <c r="HN4" s="11">
        <v>92.5</v>
      </c>
      <c r="HO4" s="11">
        <v>95.2</v>
      </c>
      <c r="HP4" s="11">
        <v>94.6</v>
      </c>
      <c r="HQ4" s="11">
        <v>96.3</v>
      </c>
      <c r="HR4" s="11">
        <v>87.6</v>
      </c>
      <c r="HS4" s="11">
        <v>92.7</v>
      </c>
      <c r="HT4" s="11">
        <v>92</v>
      </c>
      <c r="HU4" s="11">
        <v>92.9</v>
      </c>
      <c r="HV4" s="11">
        <v>94.3</v>
      </c>
      <c r="HW4" s="11">
        <v>92.3</v>
      </c>
      <c r="HX4" s="11">
        <v>94.2</v>
      </c>
      <c r="HY4" s="11">
        <v>93.8</v>
      </c>
      <c r="HZ4" s="11">
        <v>96.5</v>
      </c>
      <c r="IA4" s="11">
        <v>99.5</v>
      </c>
      <c r="IB4" s="11">
        <v>99.1</v>
      </c>
      <c r="IC4" s="11">
        <v>99.9</v>
      </c>
      <c r="ID4" s="11">
        <v>101.5</v>
      </c>
      <c r="IE4" s="11">
        <v>98.6</v>
      </c>
      <c r="IF4" s="11">
        <v>105.5</v>
      </c>
      <c r="IG4" s="11">
        <v>106</v>
      </c>
      <c r="IH4" s="11">
        <v>104</v>
      </c>
      <c r="II4" s="11">
        <v>107.5</v>
      </c>
      <c r="IJ4" s="11">
        <v>103.5</v>
      </c>
      <c r="IK4" s="11">
        <v>103</v>
      </c>
      <c r="IL4" s="11">
        <v>100</v>
      </c>
      <c r="IM4" s="11">
        <v>100.5</v>
      </c>
      <c r="IN4" s="11">
        <v>101.5</v>
      </c>
      <c r="IO4" s="11">
        <v>99.8</v>
      </c>
      <c r="IP4" s="11">
        <v>99.6</v>
      </c>
      <c r="IQ4" s="11">
        <v>96.8</v>
      </c>
      <c r="IR4" s="11">
        <v>97.3</v>
      </c>
      <c r="IS4" s="11">
        <v>98.5</v>
      </c>
      <c r="IT4" s="11">
        <v>96.5</v>
      </c>
      <c r="IU4" s="11">
        <v>96.9</v>
      </c>
      <c r="IV4" s="11">
        <v>94.1</v>
      </c>
      <c r="IW4" s="11">
        <v>94.3</v>
      </c>
      <c r="IX4" s="11">
        <v>93.5</v>
      </c>
      <c r="IY4" s="11">
        <v>95</v>
      </c>
      <c r="IZ4" s="11">
        <v>95.4</v>
      </c>
      <c r="JA4" s="11">
        <v>96.4</v>
      </c>
      <c r="JB4" s="11">
        <v>97.8</v>
      </c>
      <c r="JC4" s="11">
        <v>92</v>
      </c>
      <c r="JD4" s="11">
        <v>98.7</v>
      </c>
      <c r="JE4" s="11">
        <v>89.8</v>
      </c>
      <c r="JF4" s="11">
        <v>89.1</v>
      </c>
      <c r="JG4" s="11">
        <v>87.5</v>
      </c>
      <c r="JH4" s="11">
        <v>85.7</v>
      </c>
      <c r="JI4" s="11">
        <v>85.6</v>
      </c>
      <c r="JJ4" s="11">
        <v>87.5</v>
      </c>
      <c r="JK4" s="11">
        <v>86.2</v>
      </c>
      <c r="JL4" s="11">
        <v>87.4</v>
      </c>
      <c r="JM4" s="11">
        <v>87.1</v>
      </c>
      <c r="JN4" s="11">
        <v>88.6</v>
      </c>
      <c r="JO4" s="11">
        <v>90.4</v>
      </c>
      <c r="JP4" s="11">
        <v>93.5</v>
      </c>
      <c r="JQ4" s="11">
        <v>92.3</v>
      </c>
      <c r="JR4" s="11">
        <v>91.6</v>
      </c>
      <c r="JS4" s="11">
        <v>91.5</v>
      </c>
      <c r="JT4" s="11">
        <v>93.5</v>
      </c>
      <c r="JU4" s="11">
        <v>94.4</v>
      </c>
      <c r="JV4" s="11">
        <v>92.3</v>
      </c>
      <c r="JW4" s="11">
        <v>92.1</v>
      </c>
      <c r="JX4" s="11">
        <v>88.7</v>
      </c>
      <c r="JY4" s="11">
        <v>89.7</v>
      </c>
      <c r="JZ4" s="11">
        <v>90.3</v>
      </c>
      <c r="KA4" s="11">
        <v>93</v>
      </c>
      <c r="KB4" s="11">
        <v>93</v>
      </c>
      <c r="KC4" s="11">
        <v>93.3</v>
      </c>
      <c r="KD4" s="11">
        <v>93.9</v>
      </c>
      <c r="KE4" s="11">
        <v>96.8</v>
      </c>
      <c r="KF4" s="11">
        <v>96.6</v>
      </c>
      <c r="KG4" s="11">
        <v>97.5</v>
      </c>
      <c r="KH4" s="11">
        <v>92.1</v>
      </c>
      <c r="KI4" s="11">
        <v>93.7</v>
      </c>
      <c r="KJ4" s="11">
        <v>96.6</v>
      </c>
      <c r="KK4" s="11">
        <v>97.4</v>
      </c>
      <c r="KL4" s="11">
        <v>93.4</v>
      </c>
      <c r="KM4" s="11">
        <v>93.1</v>
      </c>
      <c r="KN4" s="11">
        <v>96.5</v>
      </c>
      <c r="KO4" s="11">
        <v>96.1</v>
      </c>
      <c r="KP4" s="11">
        <v>97.2</v>
      </c>
      <c r="KQ4" s="11">
        <v>98.8</v>
      </c>
      <c r="KR4" s="11">
        <v>99.3</v>
      </c>
      <c r="KS4" s="11">
        <v>99.5</v>
      </c>
      <c r="KT4" s="11">
        <v>100.5</v>
      </c>
      <c r="KU4" s="11">
        <v>101</v>
      </c>
      <c r="KV4" s="11">
        <v>101.5</v>
      </c>
      <c r="KW4" s="11">
        <v>105</v>
      </c>
      <c r="KX4" s="11">
        <v>107</v>
      </c>
      <c r="KY4" s="11">
        <v>105</v>
      </c>
      <c r="KZ4" s="11">
        <v>104.5</v>
      </c>
      <c r="LA4" s="11">
        <v>104</v>
      </c>
      <c r="LB4" s="11">
        <v>98.8</v>
      </c>
      <c r="LC4" s="11">
        <v>96.5</v>
      </c>
      <c r="LD4" s="11">
        <v>95.4</v>
      </c>
      <c r="LE4" s="11">
        <v>97.4</v>
      </c>
      <c r="LF4" s="11">
        <v>96.5</v>
      </c>
      <c r="LG4" s="11">
        <v>103.5</v>
      </c>
      <c r="LH4" s="11">
        <v>103</v>
      </c>
      <c r="LI4" s="11">
        <v>102.5</v>
      </c>
      <c r="LJ4" s="11">
        <v>95.3</v>
      </c>
      <c r="LK4" s="11">
        <v>96.3</v>
      </c>
      <c r="LL4" s="11">
        <v>89.7</v>
      </c>
      <c r="LM4" s="11">
        <v>92</v>
      </c>
      <c r="LN4" s="11">
        <v>83.7</v>
      </c>
      <c r="LO4" s="11">
        <v>85.2</v>
      </c>
      <c r="LP4" s="11">
        <v>90.5</v>
      </c>
      <c r="LQ4" s="11">
        <v>91</v>
      </c>
      <c r="LR4" s="11">
        <v>91.8</v>
      </c>
      <c r="LS4" s="11">
        <v>94.5</v>
      </c>
      <c r="LT4" s="11">
        <v>88</v>
      </c>
      <c r="LU4" s="11">
        <v>88</v>
      </c>
      <c r="LV4" s="11">
        <v>87.1</v>
      </c>
      <c r="LW4" s="11">
        <v>79.2</v>
      </c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>
        <v>139.5</v>
      </c>
      <c r="NN4" s="11">
        <v>127</v>
      </c>
      <c r="NO4" s="11">
        <v>125</v>
      </c>
      <c r="NP4" s="11">
        <v>129.5</v>
      </c>
      <c r="NQ4" s="11">
        <v>124.5</v>
      </c>
      <c r="NR4" s="11">
        <v>127</v>
      </c>
      <c r="NS4" s="11">
        <v>122.5</v>
      </c>
      <c r="NT4" s="11">
        <v>127.5</v>
      </c>
      <c r="NU4" s="11">
        <v>116</v>
      </c>
      <c r="NV4" s="11">
        <v>117.5</v>
      </c>
      <c r="NW4" s="11">
        <v>107</v>
      </c>
      <c r="NX4" s="11">
        <v>112.5</v>
      </c>
      <c r="NY4" s="11">
        <v>112.5</v>
      </c>
      <c r="NZ4" s="11">
        <v>123.5</v>
      </c>
      <c r="OA4" s="11">
        <v>124</v>
      </c>
      <c r="OB4" s="11">
        <v>126</v>
      </c>
      <c r="OC4" s="11">
        <v>123</v>
      </c>
      <c r="OD4" s="11">
        <v>134</v>
      </c>
      <c r="OE4" s="11">
        <v>134</v>
      </c>
      <c r="OF4" s="11">
        <v>135.5</v>
      </c>
      <c r="OG4" s="11">
        <v>146</v>
      </c>
      <c r="OH4" s="11">
        <v>134.5</v>
      </c>
      <c r="OI4" s="11">
        <v>137</v>
      </c>
      <c r="OJ4" s="11">
        <v>130.5</v>
      </c>
      <c r="OK4" s="11">
        <v>125</v>
      </c>
      <c r="OL4" s="11">
        <v>114</v>
      </c>
      <c r="OM4" s="11">
        <v>104</v>
      </c>
      <c r="ON4" s="11">
        <v>94.7</v>
      </c>
      <c r="OO4" s="11">
        <v>93.9</v>
      </c>
      <c r="OP4" s="11">
        <v>89.1</v>
      </c>
      <c r="OQ4" s="11">
        <v>89.3</v>
      </c>
      <c r="OR4" s="11">
        <v>90.7</v>
      </c>
      <c r="OS4" s="11">
        <v>90.6</v>
      </c>
      <c r="OT4" s="11">
        <v>91.2</v>
      </c>
      <c r="OU4" s="11">
        <v>92.7</v>
      </c>
      <c r="OV4" s="11">
        <v>91.5</v>
      </c>
      <c r="OW4" s="11">
        <v>91.7</v>
      </c>
      <c r="OX4" s="11">
        <v>92.3</v>
      </c>
      <c r="OY4" s="11">
        <v>92.4</v>
      </c>
      <c r="OZ4" s="11">
        <v>91.8</v>
      </c>
      <c r="PA4" s="11">
        <v>90.8</v>
      </c>
      <c r="PB4" s="11">
        <v>89.9</v>
      </c>
      <c r="PC4" s="11">
        <v>90.8</v>
      </c>
      <c r="PD4" s="11">
        <v>92.7</v>
      </c>
      <c r="PE4" s="11">
        <v>93.4</v>
      </c>
      <c r="PF4" s="11">
        <v>93</v>
      </c>
      <c r="PG4" s="11">
        <v>92.4</v>
      </c>
      <c r="PH4" s="11">
        <v>92.1</v>
      </c>
      <c r="PI4" s="11">
        <v>92.9</v>
      </c>
      <c r="PJ4" s="11">
        <v>91.8</v>
      </c>
      <c r="PK4" s="11">
        <v>93.1</v>
      </c>
      <c r="PL4" s="11">
        <v>95.4</v>
      </c>
      <c r="PM4" s="11">
        <v>96.3</v>
      </c>
      <c r="PN4" s="11">
        <v>95.1</v>
      </c>
      <c r="PO4" s="11">
        <v>97.1</v>
      </c>
      <c r="PP4" s="11">
        <v>93.6</v>
      </c>
      <c r="PQ4" s="11">
        <v>94.1</v>
      </c>
      <c r="PR4" s="11">
        <v>91.4</v>
      </c>
      <c r="PS4" s="11">
        <v>91.1</v>
      </c>
      <c r="PT4" s="11">
        <v>91.2</v>
      </c>
      <c r="PU4" s="11">
        <v>91.5</v>
      </c>
      <c r="PV4" s="11">
        <v>91.7</v>
      </c>
      <c r="PW4" s="11">
        <v>91.5</v>
      </c>
      <c r="PX4" s="11">
        <v>92.9</v>
      </c>
      <c r="PY4" s="11">
        <v>93.3</v>
      </c>
      <c r="PZ4" s="11">
        <v>93.2</v>
      </c>
      <c r="QA4" s="11">
        <v>93.7</v>
      </c>
      <c r="QB4" s="11">
        <v>94</v>
      </c>
      <c r="QC4" s="11">
        <v>95.2</v>
      </c>
      <c r="QD4" s="11">
        <v>93.7</v>
      </c>
      <c r="QE4" s="11">
        <v>96.6</v>
      </c>
      <c r="QF4" s="11">
        <v>94</v>
      </c>
      <c r="QG4" s="11">
        <v>93.5</v>
      </c>
      <c r="QH4" s="11">
        <v>93.5</v>
      </c>
    </row>
    <row r="5" spans="1:450" x14ac:dyDescent="0.4">
      <c r="A5" s="1">
        <v>1</v>
      </c>
      <c r="B5" s="1" t="s">
        <v>29</v>
      </c>
      <c r="C5" s="9">
        <v>2646</v>
      </c>
      <c r="D5" s="10" t="s">
        <v>188</v>
      </c>
      <c r="E5" s="11" t="s">
        <v>48</v>
      </c>
      <c r="F5" s="11">
        <v>20.55</v>
      </c>
      <c r="G5" s="11">
        <v>20.75</v>
      </c>
      <c r="H5" s="11">
        <v>20.75</v>
      </c>
      <c r="I5" s="11">
        <v>21.3</v>
      </c>
      <c r="J5" s="11">
        <v>21.15</v>
      </c>
      <c r="K5" s="11">
        <v>21.3</v>
      </c>
      <c r="L5" s="11">
        <v>21.15</v>
      </c>
      <c r="M5" s="11">
        <v>21.35</v>
      </c>
      <c r="N5" s="11">
        <v>21.65</v>
      </c>
      <c r="O5" s="11">
        <v>21.55</v>
      </c>
      <c r="P5" s="11">
        <v>21.5</v>
      </c>
      <c r="Q5" s="11">
        <v>21.8</v>
      </c>
      <c r="R5" s="11">
        <v>21.6</v>
      </c>
      <c r="S5" s="11">
        <v>21.15</v>
      </c>
      <c r="T5" s="11">
        <v>21.25</v>
      </c>
      <c r="U5" s="11">
        <v>21.4</v>
      </c>
      <c r="V5" s="11">
        <v>22</v>
      </c>
      <c r="W5" s="11">
        <v>21.3</v>
      </c>
      <c r="X5" s="11">
        <v>21.2</v>
      </c>
      <c r="Y5" s="11">
        <v>21.55</v>
      </c>
      <c r="Z5" s="11">
        <v>21.3</v>
      </c>
      <c r="AA5" s="11">
        <v>21.15</v>
      </c>
      <c r="AB5" s="11">
        <v>21.2</v>
      </c>
      <c r="AC5" s="11">
        <v>21.15</v>
      </c>
      <c r="AD5" s="11">
        <v>21.2</v>
      </c>
      <c r="AE5" s="11">
        <v>21.3</v>
      </c>
      <c r="AF5" s="11">
        <v>21.35</v>
      </c>
      <c r="AG5" s="11">
        <v>21.3</v>
      </c>
      <c r="AH5" s="11">
        <v>21.05</v>
      </c>
      <c r="AI5" s="11">
        <v>21.05</v>
      </c>
      <c r="AJ5" s="11">
        <v>21.1</v>
      </c>
      <c r="AK5" s="11">
        <v>21.05</v>
      </c>
      <c r="AL5" s="11">
        <v>21.2</v>
      </c>
      <c r="AM5" s="11">
        <v>21.95</v>
      </c>
      <c r="AN5" s="11">
        <v>21.7</v>
      </c>
      <c r="AO5" s="11">
        <v>21.4</v>
      </c>
      <c r="AP5" s="11">
        <v>20.9</v>
      </c>
      <c r="AQ5" s="11">
        <v>21.25</v>
      </c>
      <c r="AR5" s="11">
        <v>21.2</v>
      </c>
      <c r="AS5" s="11">
        <v>21.05</v>
      </c>
      <c r="AT5" s="11">
        <v>21.25</v>
      </c>
      <c r="AU5" s="11">
        <v>20.6</v>
      </c>
      <c r="AV5" s="11">
        <v>20.2</v>
      </c>
      <c r="AW5" s="11">
        <v>20.149999999999999</v>
      </c>
      <c r="AX5" s="11">
        <v>20.2</v>
      </c>
      <c r="AY5" s="11">
        <v>20.05</v>
      </c>
      <c r="AZ5" s="11">
        <v>20.5</v>
      </c>
      <c r="BA5" s="11">
        <v>20.75</v>
      </c>
      <c r="BB5" s="11">
        <v>21.05</v>
      </c>
      <c r="BC5" s="11">
        <v>20.9</v>
      </c>
      <c r="BD5" s="11">
        <v>20.7</v>
      </c>
      <c r="BE5" s="11">
        <v>20.45</v>
      </c>
      <c r="BF5" s="11">
        <v>20.05</v>
      </c>
      <c r="BG5" s="11">
        <v>20.05</v>
      </c>
      <c r="BH5" s="11">
        <v>20.2</v>
      </c>
      <c r="BI5" s="11">
        <v>20.3</v>
      </c>
      <c r="BJ5" s="11">
        <v>20.45</v>
      </c>
      <c r="BK5" s="11">
        <v>20.3</v>
      </c>
      <c r="BL5" s="11">
        <v>20.2</v>
      </c>
      <c r="BM5" s="11">
        <v>20.25</v>
      </c>
      <c r="BN5" s="11">
        <v>20</v>
      </c>
      <c r="BO5" s="11">
        <v>20.100000000000001</v>
      </c>
      <c r="BP5" s="11">
        <v>20.2</v>
      </c>
      <c r="BQ5" s="11">
        <v>20.25</v>
      </c>
      <c r="BR5" s="11">
        <v>20.45</v>
      </c>
      <c r="BS5" s="11">
        <v>20.5</v>
      </c>
      <c r="BT5" s="11">
        <v>20.6</v>
      </c>
      <c r="BU5" s="11">
        <v>20.6</v>
      </c>
      <c r="BV5" s="11">
        <v>20.3</v>
      </c>
      <c r="BW5" s="11">
        <v>20.6</v>
      </c>
      <c r="BX5" s="11">
        <v>20.25</v>
      </c>
      <c r="BY5" s="11">
        <v>20.25</v>
      </c>
      <c r="BZ5" s="11">
        <v>20.45</v>
      </c>
      <c r="CA5" s="11">
        <v>20.350000000000001</v>
      </c>
      <c r="CB5" s="11">
        <v>20.100000000000001</v>
      </c>
      <c r="CC5" s="11">
        <v>20.149999999999999</v>
      </c>
      <c r="CD5" s="11">
        <v>20.399999999999999</v>
      </c>
      <c r="CE5" s="11">
        <v>20.6</v>
      </c>
      <c r="CF5" s="11">
        <v>20.8</v>
      </c>
      <c r="CG5" s="11">
        <v>20.85</v>
      </c>
      <c r="CH5" s="11">
        <v>20.95</v>
      </c>
      <c r="CI5" s="11">
        <v>21.25</v>
      </c>
      <c r="CJ5" s="11">
        <v>21</v>
      </c>
      <c r="CK5" s="11">
        <v>21</v>
      </c>
      <c r="CL5" s="11">
        <v>20.85</v>
      </c>
      <c r="CM5" s="11">
        <v>21</v>
      </c>
      <c r="CN5" s="11">
        <v>21.1</v>
      </c>
      <c r="CO5" s="11">
        <v>21.3</v>
      </c>
      <c r="CP5" s="11">
        <v>21.05</v>
      </c>
      <c r="CQ5" s="11">
        <v>21</v>
      </c>
      <c r="CR5" s="11">
        <v>21.1</v>
      </c>
      <c r="CS5" s="11">
        <v>20.95</v>
      </c>
      <c r="CT5" s="11">
        <v>21.1</v>
      </c>
      <c r="CU5" s="11">
        <v>21.35</v>
      </c>
      <c r="CV5" s="11">
        <v>21.5</v>
      </c>
      <c r="CW5" s="11">
        <v>21.65</v>
      </c>
      <c r="CX5" s="11">
        <v>21.7</v>
      </c>
      <c r="CY5" s="11">
        <v>21.15</v>
      </c>
      <c r="CZ5" s="11">
        <v>21.4</v>
      </c>
      <c r="DA5" s="11">
        <v>21.45</v>
      </c>
      <c r="DB5" s="11">
        <v>21.65</v>
      </c>
      <c r="DC5" s="11">
        <v>21.95</v>
      </c>
      <c r="DD5" s="11">
        <v>21.65</v>
      </c>
      <c r="DE5" s="11">
        <v>21.5</v>
      </c>
      <c r="DF5" s="11">
        <v>21.9</v>
      </c>
      <c r="DG5" s="11">
        <v>21.9</v>
      </c>
      <c r="DH5" s="11">
        <v>21.6</v>
      </c>
      <c r="DI5" s="11">
        <v>21.15</v>
      </c>
      <c r="DJ5" s="11">
        <v>22</v>
      </c>
      <c r="DK5" s="11">
        <v>22.05</v>
      </c>
      <c r="DL5" s="11">
        <v>21.9</v>
      </c>
      <c r="DM5" s="11">
        <v>22.5</v>
      </c>
      <c r="DN5" s="11">
        <v>22.75</v>
      </c>
      <c r="DO5" s="11">
        <v>22.9</v>
      </c>
      <c r="DP5" s="11">
        <v>23.1</v>
      </c>
      <c r="DQ5" s="11">
        <v>22.8</v>
      </c>
      <c r="DR5" s="11">
        <v>22.9</v>
      </c>
      <c r="DS5" s="11">
        <v>22.95</v>
      </c>
      <c r="DT5" s="11">
        <v>23</v>
      </c>
      <c r="DU5" s="11">
        <v>22.9</v>
      </c>
      <c r="DV5" s="11">
        <v>22.85</v>
      </c>
      <c r="DW5" s="11">
        <v>22.95</v>
      </c>
      <c r="DX5" s="11">
        <v>23</v>
      </c>
      <c r="DY5" s="11">
        <v>22.8</v>
      </c>
      <c r="DZ5" s="11">
        <v>22.75</v>
      </c>
      <c r="EA5" s="11">
        <v>22.95</v>
      </c>
      <c r="EB5" s="11">
        <v>23.05</v>
      </c>
      <c r="EC5" s="11">
        <v>23.1</v>
      </c>
      <c r="ED5" s="11">
        <v>23.1</v>
      </c>
      <c r="EE5" s="11">
        <v>23.25</v>
      </c>
      <c r="EF5" s="11">
        <v>23.3</v>
      </c>
      <c r="EG5" s="11">
        <v>23.5</v>
      </c>
      <c r="EH5" s="11">
        <v>23.35</v>
      </c>
      <c r="EI5" s="11">
        <v>23.45</v>
      </c>
      <c r="EJ5" s="11">
        <v>23.35</v>
      </c>
      <c r="EK5" s="11">
        <v>23.5</v>
      </c>
      <c r="EL5" s="11">
        <v>23.6</v>
      </c>
      <c r="EM5" s="11">
        <v>23.45</v>
      </c>
      <c r="EN5" s="11">
        <v>23.25</v>
      </c>
      <c r="EO5" s="11">
        <v>23.35</v>
      </c>
      <c r="EP5" s="11">
        <v>23.35</v>
      </c>
      <c r="EQ5" s="11">
        <v>23.2</v>
      </c>
      <c r="ER5" s="11">
        <v>23.3</v>
      </c>
      <c r="ES5" s="11">
        <v>23.1</v>
      </c>
      <c r="ET5" s="11">
        <v>23.2</v>
      </c>
      <c r="EU5" s="11">
        <v>23.5</v>
      </c>
      <c r="EV5" s="11">
        <v>23.6</v>
      </c>
      <c r="EW5" s="11">
        <v>23.7</v>
      </c>
      <c r="EX5" s="11">
        <v>24</v>
      </c>
      <c r="EY5" s="11">
        <v>24.05</v>
      </c>
      <c r="EZ5" s="11">
        <v>23.7</v>
      </c>
      <c r="FA5" s="11">
        <v>23.7</v>
      </c>
      <c r="FB5" s="11">
        <v>23.4</v>
      </c>
      <c r="FC5" s="11">
        <v>23.4</v>
      </c>
      <c r="FD5" s="11">
        <v>22.95</v>
      </c>
      <c r="FE5" s="11">
        <v>23.05</v>
      </c>
      <c r="FF5" s="11">
        <v>23.05</v>
      </c>
      <c r="FG5" s="11">
        <v>23.2</v>
      </c>
      <c r="FH5" s="11">
        <v>23.4</v>
      </c>
      <c r="FI5" s="11">
        <v>23.6</v>
      </c>
      <c r="FJ5" s="11">
        <v>23.1</v>
      </c>
      <c r="FK5" s="11">
        <v>22.95</v>
      </c>
      <c r="FL5" s="11">
        <v>23</v>
      </c>
      <c r="FM5" s="11">
        <v>23.25</v>
      </c>
      <c r="FN5" s="11">
        <v>23.2</v>
      </c>
      <c r="FO5" s="11">
        <v>23.3</v>
      </c>
      <c r="FP5" s="11">
        <v>23.1</v>
      </c>
      <c r="FQ5" s="11">
        <v>23.15</v>
      </c>
      <c r="FR5" s="11">
        <v>23.4</v>
      </c>
      <c r="FS5" s="11">
        <v>23.25</v>
      </c>
      <c r="FT5" s="11">
        <v>23.2</v>
      </c>
      <c r="FU5" s="11">
        <v>23.25</v>
      </c>
      <c r="FV5" s="11">
        <v>23.3</v>
      </c>
      <c r="FW5" s="11">
        <v>23.35</v>
      </c>
      <c r="FX5" s="11">
        <v>23.55</v>
      </c>
      <c r="FY5" s="11">
        <v>23.25</v>
      </c>
      <c r="FZ5" s="11">
        <v>23.05</v>
      </c>
      <c r="GA5" s="11">
        <v>22.95</v>
      </c>
      <c r="GB5" s="11">
        <v>23.45</v>
      </c>
      <c r="GC5" s="11">
        <v>23.5</v>
      </c>
      <c r="GD5" s="11">
        <v>23.8</v>
      </c>
      <c r="GE5" s="11">
        <v>23.9</v>
      </c>
      <c r="GF5" s="11">
        <v>23.5</v>
      </c>
      <c r="GG5" s="11">
        <v>23.75</v>
      </c>
      <c r="GH5" s="11">
        <v>23.95</v>
      </c>
      <c r="GI5" s="11">
        <v>23.75</v>
      </c>
      <c r="GJ5" s="11">
        <v>23.75</v>
      </c>
      <c r="GK5" s="11">
        <v>23.85</v>
      </c>
      <c r="GL5" s="11">
        <v>24</v>
      </c>
      <c r="GM5" s="11">
        <v>24</v>
      </c>
      <c r="GN5" s="11">
        <v>24</v>
      </c>
      <c r="GO5" s="11">
        <v>24.1</v>
      </c>
      <c r="GP5" s="11">
        <v>24.25</v>
      </c>
      <c r="GQ5" s="11">
        <v>24.4</v>
      </c>
      <c r="GR5" s="11">
        <v>24.5</v>
      </c>
      <c r="GS5" s="11">
        <v>24.55</v>
      </c>
      <c r="GT5" s="11">
        <v>24.75</v>
      </c>
      <c r="GU5" s="11">
        <v>24.8</v>
      </c>
      <c r="GV5" s="11">
        <v>24.7</v>
      </c>
      <c r="GW5" s="11">
        <v>24.5</v>
      </c>
      <c r="GX5" s="11">
        <v>24.55</v>
      </c>
      <c r="GY5" s="11">
        <v>24.55</v>
      </c>
      <c r="GZ5" s="11">
        <v>24.7</v>
      </c>
      <c r="HA5" s="11">
        <v>24.85</v>
      </c>
      <c r="HB5" s="11">
        <v>24.7</v>
      </c>
      <c r="HC5" s="11">
        <v>24.6</v>
      </c>
      <c r="HD5" s="11">
        <v>24.6</v>
      </c>
      <c r="HE5" s="11">
        <v>24.7</v>
      </c>
      <c r="HF5" s="11">
        <v>24.7</v>
      </c>
      <c r="HG5" s="11">
        <v>24.8</v>
      </c>
      <c r="HH5" s="11">
        <v>24.75</v>
      </c>
      <c r="HI5" s="11">
        <v>24.75</v>
      </c>
      <c r="HJ5" s="11">
        <v>24.9</v>
      </c>
      <c r="HK5" s="11">
        <v>25.15</v>
      </c>
      <c r="HL5" s="11">
        <v>25.4</v>
      </c>
      <c r="HM5" s="11">
        <v>25</v>
      </c>
      <c r="HN5" s="11">
        <v>25.1</v>
      </c>
      <c r="HO5" s="11">
        <v>25.1</v>
      </c>
      <c r="HP5" s="11">
        <v>24.9</v>
      </c>
      <c r="HQ5" s="11">
        <v>24.95</v>
      </c>
      <c r="HR5" s="11">
        <v>24.85</v>
      </c>
      <c r="HS5" s="11">
        <v>24.9</v>
      </c>
      <c r="HT5" s="11">
        <v>25.1</v>
      </c>
      <c r="HU5" s="11">
        <v>24.9</v>
      </c>
      <c r="HV5" s="11">
        <v>24.9</v>
      </c>
      <c r="HW5" s="11">
        <v>24.95</v>
      </c>
      <c r="HX5" s="11">
        <v>24.8</v>
      </c>
      <c r="HY5" s="11">
        <v>24.9</v>
      </c>
      <c r="HZ5" s="11">
        <v>24.85</v>
      </c>
      <c r="IA5" s="11">
        <v>25</v>
      </c>
      <c r="IB5" s="11">
        <v>25.15</v>
      </c>
      <c r="IC5" s="11">
        <v>25.2</v>
      </c>
      <c r="ID5" s="11">
        <v>25.5</v>
      </c>
      <c r="IE5" s="11">
        <v>25.4</v>
      </c>
      <c r="IF5" s="11">
        <v>25.5</v>
      </c>
      <c r="IG5" s="11">
        <v>25.65</v>
      </c>
      <c r="IH5" s="11">
        <v>25.6</v>
      </c>
      <c r="II5" s="11">
        <v>25.85</v>
      </c>
      <c r="IJ5" s="11">
        <v>26.2</v>
      </c>
      <c r="IK5" s="11">
        <v>26.2</v>
      </c>
      <c r="IL5" s="11">
        <v>26.3</v>
      </c>
      <c r="IM5" s="11">
        <v>26.2</v>
      </c>
      <c r="IN5" s="11">
        <v>26.4</v>
      </c>
      <c r="IO5" s="11">
        <v>26.15</v>
      </c>
      <c r="IP5" s="11">
        <v>26</v>
      </c>
      <c r="IQ5" s="11">
        <v>25.8</v>
      </c>
      <c r="IR5" s="11">
        <v>25.9</v>
      </c>
      <c r="IS5" s="11">
        <v>25.8</v>
      </c>
      <c r="IT5" s="11">
        <v>25.85</v>
      </c>
      <c r="IU5" s="11">
        <v>25.75</v>
      </c>
      <c r="IV5" s="11">
        <v>25.7</v>
      </c>
      <c r="IW5" s="11">
        <v>25.95</v>
      </c>
      <c r="IX5" s="11">
        <v>26.05</v>
      </c>
      <c r="IY5" s="11">
        <v>26.3</v>
      </c>
      <c r="IZ5" s="11">
        <v>26.1</v>
      </c>
      <c r="JA5" s="11">
        <v>25.95</v>
      </c>
      <c r="JB5" s="11">
        <v>26</v>
      </c>
      <c r="JC5" s="11">
        <v>25.8</v>
      </c>
      <c r="JD5" s="11">
        <v>26</v>
      </c>
      <c r="JE5" s="11">
        <v>26</v>
      </c>
      <c r="JF5" s="11">
        <v>26.1</v>
      </c>
      <c r="JG5" s="11">
        <v>26</v>
      </c>
      <c r="JH5" s="11">
        <v>26.2</v>
      </c>
      <c r="JI5" s="11">
        <v>26.2</v>
      </c>
      <c r="JJ5" s="11">
        <v>26</v>
      </c>
      <c r="JK5" s="11">
        <v>25.85</v>
      </c>
      <c r="JL5" s="11">
        <v>25.65</v>
      </c>
      <c r="JM5" s="11">
        <v>25.55</v>
      </c>
      <c r="JN5" s="11">
        <v>25.8</v>
      </c>
      <c r="JO5" s="11">
        <v>25.9</v>
      </c>
      <c r="JP5" s="11">
        <v>25.95</v>
      </c>
      <c r="JQ5" s="11">
        <v>25.85</v>
      </c>
      <c r="JR5" s="11">
        <v>25.85</v>
      </c>
      <c r="JS5" s="11">
        <v>25.7</v>
      </c>
      <c r="JT5" s="11">
        <v>25.8</v>
      </c>
      <c r="JU5" s="11">
        <v>25.75</v>
      </c>
      <c r="JV5" s="11">
        <v>25.45</v>
      </c>
      <c r="JW5" s="11">
        <v>25.4</v>
      </c>
      <c r="JX5" s="11">
        <v>24.95</v>
      </c>
      <c r="JY5" s="11">
        <v>25.5</v>
      </c>
      <c r="JZ5" s="11">
        <v>25.7</v>
      </c>
      <c r="KA5" s="11">
        <v>25.95</v>
      </c>
      <c r="KB5" s="11">
        <v>26</v>
      </c>
      <c r="KC5" s="11">
        <v>25.75</v>
      </c>
      <c r="KD5" s="11">
        <v>25.7</v>
      </c>
      <c r="KE5" s="11">
        <v>26</v>
      </c>
      <c r="KF5" s="11">
        <v>26.35</v>
      </c>
      <c r="KG5" s="11">
        <v>25.2</v>
      </c>
      <c r="KH5" s="11">
        <v>24.95</v>
      </c>
      <c r="KI5" s="11">
        <v>25</v>
      </c>
      <c r="KJ5" s="11">
        <v>25.1</v>
      </c>
      <c r="KK5" s="11">
        <v>25.25</v>
      </c>
      <c r="KL5" s="11">
        <v>25.3</v>
      </c>
      <c r="KM5" s="11">
        <v>25.45</v>
      </c>
      <c r="KN5" s="11">
        <v>25.7</v>
      </c>
      <c r="KO5" s="11">
        <v>25.7</v>
      </c>
      <c r="KP5" s="11">
        <v>25.85</v>
      </c>
      <c r="KQ5" s="11">
        <v>25.8</v>
      </c>
      <c r="KR5" s="11">
        <v>25.9</v>
      </c>
      <c r="KS5" s="11">
        <v>26</v>
      </c>
      <c r="KT5" s="11">
        <v>26.05</v>
      </c>
      <c r="KU5" s="11">
        <v>25.65</v>
      </c>
      <c r="KV5" s="11">
        <v>25.75</v>
      </c>
      <c r="KW5" s="11">
        <v>26.15</v>
      </c>
      <c r="KX5" s="11">
        <v>26.15</v>
      </c>
      <c r="KY5" s="11">
        <v>26.2</v>
      </c>
      <c r="KZ5" s="11">
        <v>26.15</v>
      </c>
      <c r="LA5" s="11">
        <v>25.95</v>
      </c>
      <c r="LB5" s="11">
        <v>25.95</v>
      </c>
      <c r="LC5" s="11">
        <v>25.65</v>
      </c>
      <c r="LD5" s="11">
        <v>25.5</v>
      </c>
      <c r="LE5" s="11">
        <v>26.05</v>
      </c>
      <c r="LF5" s="11">
        <v>25.35</v>
      </c>
      <c r="LG5" s="11">
        <v>24.6</v>
      </c>
      <c r="LH5" s="11">
        <v>24.25</v>
      </c>
      <c r="LI5" s="11">
        <v>24.1</v>
      </c>
      <c r="LJ5" s="11">
        <v>24</v>
      </c>
      <c r="LK5" s="11">
        <v>24</v>
      </c>
      <c r="LL5" s="11">
        <v>24</v>
      </c>
      <c r="LM5" s="11">
        <v>24.1</v>
      </c>
      <c r="LN5" s="11">
        <v>23.6</v>
      </c>
      <c r="LO5" s="11">
        <v>24</v>
      </c>
      <c r="LP5" s="11">
        <v>24.65</v>
      </c>
      <c r="LQ5" s="11">
        <v>24.65</v>
      </c>
      <c r="LR5" s="11">
        <v>24.85</v>
      </c>
      <c r="LS5" s="11">
        <v>25.05</v>
      </c>
      <c r="LT5" s="11">
        <v>25</v>
      </c>
      <c r="LU5" s="11">
        <v>25.45</v>
      </c>
      <c r="LV5" s="11">
        <v>24.35</v>
      </c>
      <c r="LW5" s="11">
        <v>22.15</v>
      </c>
      <c r="LX5" s="11">
        <v>23.2</v>
      </c>
      <c r="LY5" s="11">
        <v>23.4</v>
      </c>
      <c r="LZ5" s="11">
        <v>26</v>
      </c>
      <c r="MA5" s="11">
        <v>26.05</v>
      </c>
      <c r="MB5" s="11">
        <v>25.95</v>
      </c>
      <c r="MC5" s="11">
        <v>26.35</v>
      </c>
      <c r="MD5" s="11">
        <v>26.75</v>
      </c>
      <c r="ME5" s="11">
        <v>26.9</v>
      </c>
      <c r="MF5" s="11">
        <v>26.95</v>
      </c>
      <c r="MG5" s="11">
        <v>27</v>
      </c>
      <c r="MH5" s="11">
        <v>27.1</v>
      </c>
      <c r="MI5" s="11">
        <v>27.1</v>
      </c>
      <c r="MJ5" s="11">
        <v>27.1</v>
      </c>
      <c r="MK5" s="11">
        <v>27.25</v>
      </c>
      <c r="ML5" s="11">
        <v>27.35</v>
      </c>
      <c r="MM5" s="11">
        <v>27.55</v>
      </c>
      <c r="MN5" s="11">
        <v>27.55</v>
      </c>
      <c r="MO5" s="11">
        <v>27.85</v>
      </c>
      <c r="MP5" s="11">
        <v>28.1</v>
      </c>
      <c r="MQ5" s="11">
        <v>28.05</v>
      </c>
      <c r="MR5" s="11">
        <v>28.3</v>
      </c>
      <c r="MS5" s="11">
        <v>28</v>
      </c>
      <c r="MT5" s="11">
        <v>27.95</v>
      </c>
      <c r="MU5" s="11">
        <v>27.95</v>
      </c>
      <c r="MV5" s="11">
        <v>27.9</v>
      </c>
      <c r="MW5" s="11">
        <v>28.2</v>
      </c>
      <c r="MX5" s="11">
        <v>28.05</v>
      </c>
      <c r="MY5" s="11">
        <v>27.9</v>
      </c>
      <c r="MZ5" s="11">
        <v>28.1</v>
      </c>
      <c r="NA5" s="11">
        <v>28.25</v>
      </c>
      <c r="NB5" s="11">
        <v>28.35</v>
      </c>
      <c r="NC5" s="11">
        <v>28.6</v>
      </c>
      <c r="ND5" s="11">
        <v>28.85</v>
      </c>
      <c r="NE5" s="11">
        <v>28.65</v>
      </c>
      <c r="NF5" s="11">
        <v>28.5</v>
      </c>
      <c r="NG5" s="11">
        <v>28.65</v>
      </c>
      <c r="NH5" s="11">
        <v>28.3</v>
      </c>
      <c r="NI5" s="11">
        <v>27.35</v>
      </c>
      <c r="NJ5" s="11">
        <v>27.2</v>
      </c>
      <c r="NK5" s="11">
        <v>27.25</v>
      </c>
      <c r="NL5" s="11">
        <v>27.25</v>
      </c>
      <c r="NM5" s="11">
        <v>27.35</v>
      </c>
      <c r="NN5" s="11">
        <v>27.1</v>
      </c>
      <c r="NO5" s="11">
        <v>27.3</v>
      </c>
      <c r="NP5" s="11">
        <v>27.75</v>
      </c>
      <c r="NQ5" s="11">
        <v>27.55</v>
      </c>
      <c r="NR5" s="11">
        <v>27.5</v>
      </c>
      <c r="NS5" s="11">
        <v>27.6</v>
      </c>
      <c r="NT5" s="11">
        <v>27.1</v>
      </c>
      <c r="NU5" s="11">
        <v>27.05</v>
      </c>
      <c r="NV5" s="11">
        <v>27.2</v>
      </c>
      <c r="NW5" s="11">
        <v>27</v>
      </c>
      <c r="NX5" s="11">
        <v>27.3</v>
      </c>
      <c r="NY5" s="11">
        <v>27.15</v>
      </c>
      <c r="NZ5" s="11">
        <v>27.55</v>
      </c>
      <c r="OA5" s="11">
        <v>27.55</v>
      </c>
      <c r="OB5" s="11">
        <v>27.65</v>
      </c>
      <c r="OC5" s="11">
        <v>27.75</v>
      </c>
      <c r="OD5" s="11">
        <v>27.75</v>
      </c>
      <c r="OE5" s="11">
        <v>27.6</v>
      </c>
      <c r="OF5" s="11">
        <v>27.6</v>
      </c>
      <c r="OG5" s="11">
        <v>27.7</v>
      </c>
      <c r="OH5" s="11">
        <v>27.75</v>
      </c>
      <c r="OI5" s="11">
        <v>27.9</v>
      </c>
      <c r="OJ5" s="11">
        <v>28.05</v>
      </c>
      <c r="OK5" s="11">
        <v>27.8</v>
      </c>
      <c r="OL5" s="11">
        <v>27.8</v>
      </c>
      <c r="OM5" s="11">
        <v>27.8</v>
      </c>
      <c r="ON5" s="11">
        <v>27.95</v>
      </c>
      <c r="OO5" s="11">
        <v>28.05</v>
      </c>
      <c r="OP5" s="11">
        <v>27.9</v>
      </c>
      <c r="OQ5" s="11">
        <v>28.15</v>
      </c>
      <c r="OR5" s="11">
        <v>28.4</v>
      </c>
      <c r="OS5" s="11">
        <v>28.2</v>
      </c>
      <c r="OT5" s="11">
        <v>28.35</v>
      </c>
      <c r="OU5" s="11">
        <v>28.3</v>
      </c>
      <c r="OV5" s="11">
        <v>27.95</v>
      </c>
      <c r="OW5" s="11">
        <v>28</v>
      </c>
      <c r="OX5" s="11">
        <v>28</v>
      </c>
      <c r="OY5" s="11">
        <v>28.35</v>
      </c>
      <c r="OZ5" s="11">
        <v>27.6</v>
      </c>
      <c r="PA5" s="11">
        <v>27.5</v>
      </c>
      <c r="PB5" s="11">
        <v>27.1</v>
      </c>
      <c r="PC5" s="11">
        <v>27.55</v>
      </c>
      <c r="PD5" s="11">
        <v>27.8</v>
      </c>
      <c r="PE5" s="11">
        <v>27.75</v>
      </c>
      <c r="PF5" s="11">
        <v>27.75</v>
      </c>
      <c r="PG5" s="11">
        <v>27.75</v>
      </c>
      <c r="PH5" s="11">
        <v>27.9</v>
      </c>
      <c r="PI5" s="11">
        <v>28.05</v>
      </c>
      <c r="PJ5" s="11">
        <v>27.9</v>
      </c>
      <c r="PK5" s="11">
        <v>28.3</v>
      </c>
      <c r="PL5" s="11">
        <v>27.95</v>
      </c>
      <c r="PM5" s="11">
        <v>28.3</v>
      </c>
      <c r="PN5" s="11">
        <v>27.7</v>
      </c>
      <c r="PO5" s="11">
        <v>27.4</v>
      </c>
      <c r="PP5" s="11">
        <v>27.7</v>
      </c>
      <c r="PQ5" s="11">
        <v>27.85</v>
      </c>
      <c r="PR5" s="11">
        <v>27.55</v>
      </c>
      <c r="PS5" s="11">
        <v>27.8</v>
      </c>
      <c r="PT5" s="11">
        <v>27.5</v>
      </c>
      <c r="PU5" s="11">
        <v>28.15</v>
      </c>
      <c r="PV5" s="11">
        <v>28.45</v>
      </c>
      <c r="PW5" s="11">
        <v>28.65</v>
      </c>
      <c r="PX5" s="11">
        <v>29.15</v>
      </c>
      <c r="PY5" s="11">
        <v>30.75</v>
      </c>
      <c r="PZ5" s="11">
        <v>31.3</v>
      </c>
      <c r="QA5" s="11">
        <v>30.62</v>
      </c>
      <c r="QB5" s="11">
        <v>30.74</v>
      </c>
      <c r="QC5" s="11">
        <v>31.2</v>
      </c>
      <c r="QD5" s="11">
        <v>31.77</v>
      </c>
      <c r="QE5" s="11">
        <v>31.92</v>
      </c>
      <c r="QF5" s="11">
        <v>31.41</v>
      </c>
      <c r="QG5" s="11">
        <v>30.62</v>
      </c>
      <c r="QH5" s="11">
        <v>29.46</v>
      </c>
    </row>
    <row r="6" spans="1:450" x14ac:dyDescent="0.4">
      <c r="A6" s="1">
        <v>1</v>
      </c>
      <c r="B6" s="1" t="s">
        <v>29</v>
      </c>
      <c r="C6" s="9">
        <v>4439</v>
      </c>
      <c r="D6" s="10" t="s">
        <v>189</v>
      </c>
      <c r="E6" s="11" t="s">
        <v>56</v>
      </c>
      <c r="F6" s="11">
        <v>100.5</v>
      </c>
      <c r="G6" s="11">
        <v>102.5</v>
      </c>
      <c r="H6" s="11">
        <v>104.5</v>
      </c>
      <c r="I6" s="11">
        <v>104</v>
      </c>
      <c r="J6" s="11">
        <v>102</v>
      </c>
      <c r="K6" s="11">
        <v>101.5</v>
      </c>
      <c r="L6" s="11">
        <v>101.5</v>
      </c>
      <c r="M6" s="11">
        <v>101.5</v>
      </c>
      <c r="N6" s="11">
        <v>102</v>
      </c>
      <c r="O6" s="11">
        <v>100</v>
      </c>
      <c r="P6" s="11">
        <v>99.2</v>
      </c>
      <c r="Q6" s="11">
        <v>100</v>
      </c>
      <c r="R6" s="11">
        <v>100</v>
      </c>
      <c r="S6" s="11">
        <v>99.7</v>
      </c>
      <c r="T6" s="11">
        <v>101.5</v>
      </c>
      <c r="U6" s="11">
        <v>101</v>
      </c>
      <c r="V6" s="11">
        <v>101</v>
      </c>
      <c r="W6" s="11">
        <v>101</v>
      </c>
      <c r="X6" s="11">
        <v>100</v>
      </c>
      <c r="Y6" s="11">
        <v>100.5</v>
      </c>
      <c r="Z6" s="11">
        <v>107.5</v>
      </c>
      <c r="AA6" s="11">
        <v>107.5</v>
      </c>
      <c r="AB6" s="11">
        <v>104</v>
      </c>
      <c r="AC6" s="11">
        <v>101</v>
      </c>
      <c r="AD6" s="11">
        <v>95</v>
      </c>
      <c r="AE6" s="11">
        <v>91.5</v>
      </c>
      <c r="AF6" s="11">
        <v>91.1</v>
      </c>
      <c r="AG6" s="11">
        <v>91.8</v>
      </c>
      <c r="AH6" s="11">
        <v>91.8</v>
      </c>
      <c r="AI6" s="11">
        <v>91.4</v>
      </c>
      <c r="AJ6" s="11">
        <v>91.2</v>
      </c>
      <c r="AK6" s="11">
        <v>91</v>
      </c>
      <c r="AL6" s="11">
        <v>91</v>
      </c>
      <c r="AM6" s="11">
        <v>90.8</v>
      </c>
      <c r="AN6" s="11">
        <v>90</v>
      </c>
      <c r="AO6" s="11">
        <v>90</v>
      </c>
      <c r="AP6" s="11">
        <v>91.8</v>
      </c>
      <c r="AQ6" s="11">
        <v>91.6</v>
      </c>
      <c r="AR6" s="11">
        <v>90.4</v>
      </c>
      <c r="AS6" s="11">
        <v>90.4</v>
      </c>
      <c r="AT6" s="11">
        <v>89.2</v>
      </c>
      <c r="AU6" s="11">
        <v>90.1</v>
      </c>
      <c r="AV6" s="11">
        <v>88</v>
      </c>
      <c r="AW6" s="11">
        <v>87.8</v>
      </c>
      <c r="AX6" s="11">
        <v>90.2</v>
      </c>
      <c r="AY6" s="11">
        <v>90.3</v>
      </c>
      <c r="AZ6" s="11">
        <v>90</v>
      </c>
      <c r="BA6" s="11">
        <v>90.8</v>
      </c>
      <c r="BB6" s="11">
        <v>90.3</v>
      </c>
      <c r="BC6" s="11">
        <v>91.5</v>
      </c>
      <c r="BD6" s="11">
        <v>91.8</v>
      </c>
      <c r="BE6" s="11">
        <v>92.6</v>
      </c>
      <c r="BF6" s="11">
        <v>91.4</v>
      </c>
      <c r="BG6" s="11">
        <v>91.6</v>
      </c>
      <c r="BH6" s="11">
        <v>92.6</v>
      </c>
      <c r="BI6" s="11">
        <v>93</v>
      </c>
      <c r="BJ6" s="11">
        <v>92</v>
      </c>
      <c r="BK6" s="11">
        <v>92</v>
      </c>
      <c r="BL6" s="11">
        <v>91</v>
      </c>
      <c r="BM6" s="11">
        <v>91.5</v>
      </c>
      <c r="BN6" s="11">
        <v>94</v>
      </c>
      <c r="BO6" s="11">
        <v>96</v>
      </c>
      <c r="BP6" s="11">
        <v>96.4</v>
      </c>
      <c r="BQ6" s="11">
        <v>95.3</v>
      </c>
      <c r="BR6" s="11">
        <v>96.5</v>
      </c>
      <c r="BS6" s="11">
        <v>97.8</v>
      </c>
      <c r="BT6" s="11">
        <v>99</v>
      </c>
      <c r="BU6" s="11">
        <v>98.9</v>
      </c>
      <c r="BV6" s="11">
        <v>99.4</v>
      </c>
      <c r="BW6" s="11">
        <v>98</v>
      </c>
      <c r="BX6" s="11">
        <v>100.5</v>
      </c>
      <c r="BY6" s="11">
        <v>98.1</v>
      </c>
      <c r="BZ6" s="11">
        <v>99</v>
      </c>
      <c r="CA6" s="11">
        <v>99</v>
      </c>
      <c r="CB6" s="11">
        <v>99</v>
      </c>
      <c r="CC6" s="11">
        <v>101</v>
      </c>
      <c r="CD6" s="11">
        <v>101</v>
      </c>
      <c r="CE6" s="11">
        <v>104</v>
      </c>
      <c r="CF6" s="11">
        <v>103</v>
      </c>
      <c r="CG6" s="11">
        <v>99</v>
      </c>
      <c r="CH6" s="11">
        <v>97.4</v>
      </c>
      <c r="CI6" s="11">
        <v>98.5</v>
      </c>
      <c r="CJ6" s="11">
        <v>98</v>
      </c>
      <c r="CK6" s="11">
        <v>97.5</v>
      </c>
      <c r="CL6" s="11">
        <v>95.9</v>
      </c>
      <c r="CM6" s="11">
        <v>97.9</v>
      </c>
      <c r="CN6" s="11">
        <v>95.8</v>
      </c>
      <c r="CO6" s="11">
        <v>89.8</v>
      </c>
      <c r="CP6" s="11">
        <v>86</v>
      </c>
      <c r="CQ6" s="11">
        <v>84.2</v>
      </c>
      <c r="CR6" s="11">
        <v>86.5</v>
      </c>
      <c r="CS6" s="11">
        <v>86.8</v>
      </c>
      <c r="CT6" s="11">
        <v>84</v>
      </c>
      <c r="CU6" s="11">
        <v>83.4</v>
      </c>
      <c r="CV6" s="11">
        <v>83.5</v>
      </c>
      <c r="CW6" s="11">
        <v>85</v>
      </c>
      <c r="CX6" s="11">
        <v>83.2</v>
      </c>
      <c r="CY6" s="11">
        <v>82</v>
      </c>
      <c r="CZ6" s="11">
        <v>85</v>
      </c>
      <c r="DA6" s="11">
        <v>84.2</v>
      </c>
      <c r="DB6" s="11">
        <v>86.3</v>
      </c>
      <c r="DC6" s="11">
        <v>86</v>
      </c>
      <c r="DD6" s="11">
        <v>85.9</v>
      </c>
      <c r="DE6" s="11">
        <v>86</v>
      </c>
      <c r="DF6" s="11">
        <v>85</v>
      </c>
      <c r="DG6" s="11">
        <v>85</v>
      </c>
      <c r="DH6" s="11">
        <v>82.6</v>
      </c>
      <c r="DI6" s="11">
        <v>90.7</v>
      </c>
      <c r="DJ6" s="11">
        <v>99</v>
      </c>
      <c r="DK6" s="11">
        <v>98.2</v>
      </c>
      <c r="DL6" s="11">
        <v>98.8</v>
      </c>
      <c r="DM6" s="11">
        <v>103</v>
      </c>
      <c r="DN6" s="11">
        <v>101</v>
      </c>
      <c r="DO6" s="11">
        <v>103</v>
      </c>
      <c r="DP6" s="11">
        <v>102.5</v>
      </c>
      <c r="DQ6" s="11">
        <v>102.5</v>
      </c>
      <c r="DR6" s="11">
        <v>103</v>
      </c>
      <c r="DS6" s="11">
        <v>102</v>
      </c>
      <c r="DT6" s="11">
        <v>102.5</v>
      </c>
      <c r="DU6" s="11">
        <v>102.5</v>
      </c>
      <c r="DV6" s="11">
        <v>102.5</v>
      </c>
      <c r="DW6" s="11">
        <v>103.5</v>
      </c>
      <c r="DX6" s="11">
        <v>103</v>
      </c>
      <c r="DY6" s="11">
        <v>102.5</v>
      </c>
      <c r="DZ6" s="11">
        <v>101.5</v>
      </c>
      <c r="EA6" s="11">
        <v>100.5</v>
      </c>
      <c r="EB6" s="11">
        <v>103</v>
      </c>
      <c r="EC6" s="11">
        <v>102.5</v>
      </c>
      <c r="ED6" s="11">
        <v>102</v>
      </c>
      <c r="EE6" s="11">
        <v>101</v>
      </c>
      <c r="EF6" s="11">
        <v>101</v>
      </c>
      <c r="EG6" s="11">
        <v>101</v>
      </c>
      <c r="EH6" s="11">
        <v>101</v>
      </c>
      <c r="EI6" s="11">
        <v>102</v>
      </c>
      <c r="EJ6" s="11">
        <v>102</v>
      </c>
      <c r="EK6" s="11">
        <v>103</v>
      </c>
      <c r="EL6" s="11">
        <v>104.5</v>
      </c>
      <c r="EM6" s="11">
        <v>105</v>
      </c>
      <c r="EN6" s="11">
        <v>104.5</v>
      </c>
      <c r="EO6" s="11">
        <v>104.5</v>
      </c>
      <c r="EP6" s="11">
        <v>103</v>
      </c>
      <c r="EQ6" s="11">
        <v>101</v>
      </c>
      <c r="ER6" s="11">
        <v>101</v>
      </c>
      <c r="ES6" s="11">
        <v>100.5</v>
      </c>
      <c r="ET6" s="11">
        <v>100.5</v>
      </c>
      <c r="EU6" s="11">
        <v>103</v>
      </c>
      <c r="EV6" s="11">
        <v>106.5</v>
      </c>
      <c r="EW6" s="11">
        <v>103</v>
      </c>
      <c r="EX6" s="11">
        <v>102</v>
      </c>
      <c r="EY6" s="11">
        <v>102</v>
      </c>
      <c r="EZ6" s="11">
        <v>102</v>
      </c>
      <c r="FA6" s="11">
        <v>101.5</v>
      </c>
      <c r="FB6" s="11">
        <v>102</v>
      </c>
      <c r="FC6" s="11">
        <v>101</v>
      </c>
      <c r="FD6" s="11">
        <v>101.5</v>
      </c>
      <c r="FE6" s="11">
        <v>103.5</v>
      </c>
      <c r="FF6" s="11">
        <v>103.5</v>
      </c>
      <c r="FG6" s="11">
        <v>102</v>
      </c>
      <c r="FH6" s="11">
        <v>103.5</v>
      </c>
      <c r="FI6" s="11">
        <v>103.5</v>
      </c>
      <c r="FJ6" s="11">
        <v>105.5</v>
      </c>
      <c r="FK6" s="11">
        <v>99.7</v>
      </c>
      <c r="FL6" s="11">
        <v>103.5</v>
      </c>
      <c r="FM6" s="11">
        <v>103.5</v>
      </c>
      <c r="FN6" s="11">
        <v>103.5</v>
      </c>
      <c r="FO6" s="11">
        <v>103.5</v>
      </c>
      <c r="FP6" s="11">
        <v>103</v>
      </c>
      <c r="FQ6" s="11">
        <v>104</v>
      </c>
      <c r="FR6" s="11">
        <v>105</v>
      </c>
      <c r="FS6" s="11">
        <v>104.5</v>
      </c>
      <c r="FT6" s="11">
        <v>106.5</v>
      </c>
      <c r="FU6" s="11">
        <v>108</v>
      </c>
      <c r="FV6" s="11">
        <v>108</v>
      </c>
      <c r="FW6" s="11">
        <v>106</v>
      </c>
      <c r="FX6" s="11">
        <v>107.5</v>
      </c>
      <c r="FY6" s="11">
        <v>104</v>
      </c>
      <c r="FZ6" s="11">
        <v>97.4</v>
      </c>
      <c r="GA6" s="11">
        <v>97.1</v>
      </c>
      <c r="GB6" s="11">
        <v>90.8</v>
      </c>
      <c r="GC6" s="11">
        <v>90.5</v>
      </c>
      <c r="GD6" s="11">
        <v>90.2</v>
      </c>
      <c r="GE6" s="11">
        <v>91</v>
      </c>
      <c r="GF6" s="11">
        <v>91</v>
      </c>
      <c r="GG6" s="11">
        <v>91</v>
      </c>
      <c r="GH6" s="11">
        <v>92.5</v>
      </c>
      <c r="GI6" s="11">
        <v>90</v>
      </c>
      <c r="GJ6" s="11">
        <v>90</v>
      </c>
      <c r="GK6" s="11">
        <v>89.6</v>
      </c>
      <c r="GL6" s="11">
        <v>89.2</v>
      </c>
      <c r="GM6" s="11">
        <v>90</v>
      </c>
      <c r="GN6" s="11">
        <v>89.2</v>
      </c>
      <c r="GO6" s="11">
        <v>89.7</v>
      </c>
      <c r="GP6" s="11">
        <v>90.5</v>
      </c>
      <c r="GQ6" s="11">
        <v>91</v>
      </c>
      <c r="GR6" s="11">
        <v>91.5</v>
      </c>
      <c r="GS6" s="11">
        <v>91</v>
      </c>
      <c r="GT6" s="11">
        <v>90.9</v>
      </c>
      <c r="GU6" s="11">
        <v>89.6</v>
      </c>
      <c r="GV6" s="11">
        <v>91</v>
      </c>
      <c r="GW6" s="11">
        <v>90.8</v>
      </c>
      <c r="GX6" s="11">
        <v>91.1</v>
      </c>
      <c r="GY6" s="11">
        <v>91.1</v>
      </c>
      <c r="GZ6" s="11">
        <v>91.2</v>
      </c>
      <c r="HA6" s="11">
        <v>94.5</v>
      </c>
      <c r="HB6" s="11">
        <v>95.1</v>
      </c>
      <c r="HC6" s="11">
        <v>96</v>
      </c>
      <c r="HD6" s="11">
        <v>95.8</v>
      </c>
      <c r="HE6" s="11">
        <v>96</v>
      </c>
      <c r="HF6" s="11">
        <v>97.8</v>
      </c>
      <c r="HG6" s="11">
        <v>95</v>
      </c>
      <c r="HH6" s="11">
        <v>95.3</v>
      </c>
      <c r="HI6" s="11">
        <v>95.2</v>
      </c>
      <c r="HJ6" s="11">
        <v>97.8</v>
      </c>
      <c r="HK6" s="11">
        <v>96.8</v>
      </c>
      <c r="HL6" s="11">
        <v>96.9</v>
      </c>
      <c r="HM6" s="11">
        <v>95.9</v>
      </c>
      <c r="HN6" s="11">
        <v>95.3</v>
      </c>
      <c r="HO6" s="11">
        <v>96.2</v>
      </c>
      <c r="HP6" s="11">
        <v>96</v>
      </c>
      <c r="HQ6" s="11">
        <v>95</v>
      </c>
      <c r="HR6" s="11">
        <v>94.8</v>
      </c>
      <c r="HS6" s="11">
        <v>95.2</v>
      </c>
      <c r="HT6" s="11">
        <v>95.5</v>
      </c>
      <c r="HU6" s="11">
        <v>95</v>
      </c>
      <c r="HV6" s="11">
        <v>95.8</v>
      </c>
      <c r="HW6" s="11">
        <v>94.3</v>
      </c>
      <c r="HX6" s="11">
        <v>95.6</v>
      </c>
      <c r="HY6" s="11">
        <v>95.4</v>
      </c>
      <c r="HZ6" s="11">
        <v>95</v>
      </c>
      <c r="IA6" s="11">
        <v>93.6</v>
      </c>
      <c r="IB6" s="11">
        <v>91.5</v>
      </c>
      <c r="IC6" s="11">
        <v>90</v>
      </c>
      <c r="ID6" s="11">
        <v>90</v>
      </c>
      <c r="IE6" s="11">
        <v>90</v>
      </c>
      <c r="IF6" s="11">
        <v>91</v>
      </c>
      <c r="IG6" s="11">
        <v>89.9</v>
      </c>
      <c r="IH6" s="11">
        <v>88</v>
      </c>
      <c r="II6" s="11">
        <v>89.2</v>
      </c>
      <c r="IJ6" s="11">
        <v>89.1</v>
      </c>
      <c r="IK6" s="11">
        <v>90.8</v>
      </c>
      <c r="IL6" s="11">
        <v>88.4</v>
      </c>
      <c r="IM6" s="11">
        <v>88.5</v>
      </c>
      <c r="IN6" s="11">
        <v>88.5</v>
      </c>
      <c r="IO6" s="11">
        <v>88</v>
      </c>
      <c r="IP6" s="11">
        <v>89.4</v>
      </c>
      <c r="IQ6" s="11">
        <v>90</v>
      </c>
      <c r="IR6" s="11">
        <v>90</v>
      </c>
      <c r="IS6" s="11">
        <v>90</v>
      </c>
      <c r="IT6" s="11">
        <v>90.2</v>
      </c>
      <c r="IU6" s="11">
        <v>90</v>
      </c>
      <c r="IV6" s="11">
        <v>91.3</v>
      </c>
      <c r="IW6" s="11">
        <v>92</v>
      </c>
      <c r="IX6" s="11">
        <v>92</v>
      </c>
      <c r="IY6" s="11">
        <v>91.6</v>
      </c>
      <c r="IZ6" s="11">
        <v>91.6</v>
      </c>
      <c r="JA6" s="11">
        <v>93.2</v>
      </c>
      <c r="JB6" s="11">
        <v>95</v>
      </c>
      <c r="JC6" s="11">
        <v>94.9</v>
      </c>
      <c r="JD6" s="11">
        <v>93.5</v>
      </c>
      <c r="JE6" s="11">
        <v>93.6</v>
      </c>
      <c r="JF6" s="11">
        <v>94.9</v>
      </c>
      <c r="JG6" s="11">
        <v>97.4</v>
      </c>
      <c r="JH6" s="11">
        <v>94.3</v>
      </c>
      <c r="JI6" s="11">
        <v>93.8</v>
      </c>
      <c r="JJ6" s="11">
        <v>95.5</v>
      </c>
      <c r="JK6" s="11">
        <v>92.5</v>
      </c>
      <c r="JL6" s="11">
        <v>92.6</v>
      </c>
      <c r="JM6" s="11">
        <v>94.5</v>
      </c>
      <c r="JN6" s="11">
        <v>97.4</v>
      </c>
      <c r="JO6" s="11">
        <v>95.5</v>
      </c>
      <c r="JP6" s="11">
        <v>95.4</v>
      </c>
      <c r="JQ6" s="11">
        <v>94.1</v>
      </c>
      <c r="JR6" s="11">
        <v>95.3</v>
      </c>
      <c r="JS6" s="11">
        <v>95.8</v>
      </c>
      <c r="JT6" s="11">
        <v>92</v>
      </c>
      <c r="JU6" s="11">
        <v>89.5</v>
      </c>
      <c r="JV6" s="11">
        <v>86.6</v>
      </c>
      <c r="JW6" s="11">
        <v>88</v>
      </c>
      <c r="JX6" s="11">
        <v>86</v>
      </c>
      <c r="JY6" s="11">
        <v>86.3</v>
      </c>
      <c r="JZ6" s="11">
        <v>86.6</v>
      </c>
      <c r="KA6" s="11">
        <v>88.2</v>
      </c>
      <c r="KB6" s="11">
        <v>88.2</v>
      </c>
      <c r="KC6" s="11">
        <v>88</v>
      </c>
      <c r="KD6" s="11">
        <v>87.3</v>
      </c>
      <c r="KE6" s="11">
        <v>88.5</v>
      </c>
      <c r="KF6" s="11">
        <v>87.4</v>
      </c>
      <c r="KG6" s="11">
        <v>87.3</v>
      </c>
      <c r="KH6" s="11">
        <v>86.6</v>
      </c>
      <c r="KI6" s="11">
        <v>87.5</v>
      </c>
      <c r="KJ6" s="11">
        <v>87.5</v>
      </c>
      <c r="KK6" s="11">
        <v>86.1</v>
      </c>
      <c r="KL6" s="11">
        <v>86.2</v>
      </c>
      <c r="KM6" s="11">
        <v>86.4</v>
      </c>
      <c r="KN6" s="11">
        <v>88</v>
      </c>
      <c r="KO6" s="11">
        <v>87.8</v>
      </c>
      <c r="KP6" s="11">
        <v>86.7</v>
      </c>
      <c r="KQ6" s="11">
        <v>88</v>
      </c>
      <c r="KR6" s="11">
        <v>87.9</v>
      </c>
      <c r="KS6" s="11">
        <v>87</v>
      </c>
      <c r="KT6" s="11">
        <v>86.6</v>
      </c>
      <c r="KU6" s="11">
        <v>86.6</v>
      </c>
      <c r="KV6" s="11">
        <v>87.5</v>
      </c>
      <c r="KW6" s="11">
        <v>87.6</v>
      </c>
      <c r="KX6" s="11">
        <v>85.5</v>
      </c>
      <c r="KY6" s="11">
        <v>86.7</v>
      </c>
      <c r="KZ6" s="11">
        <v>87.6</v>
      </c>
      <c r="LA6" s="11">
        <v>87.9</v>
      </c>
      <c r="LB6" s="11">
        <v>86.7</v>
      </c>
      <c r="LC6" s="11">
        <v>85.1</v>
      </c>
      <c r="LD6" s="11">
        <v>84.5</v>
      </c>
      <c r="LE6" s="11">
        <v>83.5</v>
      </c>
      <c r="LF6" s="11">
        <v>82.8</v>
      </c>
      <c r="LG6" s="11">
        <v>84.5</v>
      </c>
      <c r="LH6" s="11">
        <v>85.8</v>
      </c>
      <c r="LI6" s="11">
        <v>81.900000000000006</v>
      </c>
      <c r="LJ6" s="11">
        <v>81.8</v>
      </c>
      <c r="LK6" s="11">
        <v>81</v>
      </c>
      <c r="LL6" s="11">
        <v>81</v>
      </c>
      <c r="LM6" s="11">
        <v>81.5</v>
      </c>
      <c r="LN6" s="11">
        <v>79</v>
      </c>
      <c r="LO6" s="11">
        <v>79.5</v>
      </c>
      <c r="LP6" s="11">
        <v>80.599999999999994</v>
      </c>
      <c r="LQ6" s="11">
        <v>80.3</v>
      </c>
      <c r="LR6" s="11">
        <v>83.1</v>
      </c>
      <c r="LS6" s="11">
        <v>85.1</v>
      </c>
      <c r="LT6" s="11">
        <v>84.5</v>
      </c>
      <c r="LU6" s="11">
        <v>87.9</v>
      </c>
      <c r="LV6" s="11">
        <v>84.2</v>
      </c>
      <c r="LW6" s="11">
        <v>77.599999999999994</v>
      </c>
      <c r="LX6" s="11">
        <v>85.7</v>
      </c>
      <c r="LY6" s="11">
        <v>88.2</v>
      </c>
      <c r="LZ6" s="11">
        <v>97.9</v>
      </c>
      <c r="MA6" s="11">
        <v>97.5</v>
      </c>
      <c r="MB6" s="11">
        <v>98.1</v>
      </c>
      <c r="MC6" s="11">
        <v>101</v>
      </c>
      <c r="MD6" s="11">
        <v>99.3</v>
      </c>
      <c r="ME6" s="11">
        <v>99.5</v>
      </c>
      <c r="MF6" s="11">
        <v>95.8</v>
      </c>
      <c r="MG6" s="11">
        <v>96.6</v>
      </c>
      <c r="MH6" s="11">
        <v>96.6</v>
      </c>
      <c r="MI6" s="11">
        <v>97</v>
      </c>
      <c r="MJ6" s="11">
        <v>97.2</v>
      </c>
      <c r="MK6" s="11">
        <v>99.3</v>
      </c>
      <c r="ML6" s="11">
        <v>99.3</v>
      </c>
      <c r="MM6" s="11">
        <v>99.4</v>
      </c>
      <c r="MN6" s="11">
        <v>97.3</v>
      </c>
      <c r="MO6" s="11">
        <v>99.8</v>
      </c>
      <c r="MP6" s="11">
        <v>99.2</v>
      </c>
      <c r="MQ6" s="11">
        <v>100</v>
      </c>
      <c r="MR6" s="11">
        <v>99</v>
      </c>
      <c r="MS6" s="11">
        <v>99.4</v>
      </c>
      <c r="MT6" s="11">
        <v>101.5</v>
      </c>
      <c r="MU6" s="11">
        <v>100.5</v>
      </c>
      <c r="MV6" s="11">
        <v>101</v>
      </c>
      <c r="MW6" s="11">
        <v>103</v>
      </c>
      <c r="MX6" s="11">
        <v>103</v>
      </c>
      <c r="MY6" s="11">
        <v>102</v>
      </c>
      <c r="MZ6" s="11">
        <v>102.5</v>
      </c>
      <c r="NA6" s="11">
        <v>101</v>
      </c>
      <c r="NB6" s="11">
        <v>101</v>
      </c>
      <c r="NC6" s="11">
        <v>102</v>
      </c>
      <c r="ND6" s="11">
        <v>101.5</v>
      </c>
      <c r="NE6" s="11">
        <v>103</v>
      </c>
      <c r="NF6" s="11">
        <v>105</v>
      </c>
      <c r="NG6" s="11">
        <v>103.5</v>
      </c>
      <c r="NH6" s="11">
        <v>100.5</v>
      </c>
      <c r="NI6" s="11">
        <v>100.5</v>
      </c>
      <c r="NJ6" s="11">
        <v>101.5</v>
      </c>
      <c r="NK6" s="11">
        <v>103.5</v>
      </c>
      <c r="NL6" s="11">
        <v>105.5</v>
      </c>
      <c r="NM6" s="11">
        <v>99.1</v>
      </c>
      <c r="NN6" s="11">
        <v>98.6</v>
      </c>
      <c r="NO6" s="11">
        <v>98</v>
      </c>
      <c r="NP6" s="11">
        <v>98</v>
      </c>
      <c r="NQ6" s="11">
        <v>98</v>
      </c>
      <c r="NR6" s="11">
        <v>98.1</v>
      </c>
      <c r="NS6" s="11">
        <v>98</v>
      </c>
      <c r="NT6" s="11">
        <v>99</v>
      </c>
      <c r="NU6" s="11">
        <v>98.7</v>
      </c>
      <c r="NV6" s="11">
        <v>99.8</v>
      </c>
      <c r="NW6" s="11">
        <v>99.7</v>
      </c>
      <c r="NX6" s="11">
        <v>102</v>
      </c>
      <c r="NY6" s="11">
        <v>103</v>
      </c>
      <c r="NZ6" s="11">
        <v>103</v>
      </c>
      <c r="OA6" s="11">
        <v>103.5</v>
      </c>
      <c r="OB6" s="11">
        <v>104</v>
      </c>
      <c r="OC6" s="11">
        <v>105.5</v>
      </c>
      <c r="OD6" s="11">
        <v>104.5</v>
      </c>
      <c r="OE6" s="11">
        <v>111</v>
      </c>
      <c r="OF6" s="11">
        <v>101.5</v>
      </c>
      <c r="OG6" s="11">
        <v>99.9</v>
      </c>
      <c r="OH6" s="11">
        <v>101</v>
      </c>
      <c r="OI6" s="11">
        <v>101</v>
      </c>
      <c r="OJ6" s="11">
        <v>99.6</v>
      </c>
      <c r="OK6" s="11">
        <v>99.9</v>
      </c>
      <c r="OL6" s="11">
        <v>95.5</v>
      </c>
      <c r="OM6" s="11">
        <v>96.1</v>
      </c>
      <c r="ON6" s="11">
        <v>97.1</v>
      </c>
      <c r="OO6" s="11">
        <v>97.9</v>
      </c>
      <c r="OP6" s="11">
        <v>98</v>
      </c>
      <c r="OQ6" s="11">
        <v>98</v>
      </c>
      <c r="OR6" s="11">
        <v>98</v>
      </c>
      <c r="OS6" s="11">
        <v>97.9</v>
      </c>
      <c r="OT6" s="11">
        <v>99.7</v>
      </c>
      <c r="OU6" s="11">
        <v>98</v>
      </c>
      <c r="OV6" s="11">
        <v>97.3</v>
      </c>
      <c r="OW6" s="11">
        <v>97.5</v>
      </c>
      <c r="OX6" s="11">
        <v>95</v>
      </c>
      <c r="OY6" s="11">
        <v>94.7</v>
      </c>
      <c r="OZ6" s="11">
        <v>95</v>
      </c>
      <c r="PA6" s="11">
        <v>94</v>
      </c>
      <c r="PB6" s="11">
        <v>94.4</v>
      </c>
      <c r="PC6" s="11">
        <v>94.4</v>
      </c>
      <c r="PD6" s="11">
        <v>94.9</v>
      </c>
      <c r="PE6" s="11">
        <v>94.3</v>
      </c>
      <c r="PF6" s="11">
        <v>93.6</v>
      </c>
      <c r="PG6" s="11">
        <v>92.2</v>
      </c>
      <c r="PH6" s="11">
        <v>92.8</v>
      </c>
      <c r="PI6" s="11">
        <v>90</v>
      </c>
      <c r="PJ6" s="11">
        <v>89.5</v>
      </c>
      <c r="PK6" s="11">
        <v>89.3</v>
      </c>
      <c r="PL6" s="11">
        <v>89.5</v>
      </c>
      <c r="PM6" s="11">
        <v>89.8</v>
      </c>
      <c r="PN6" s="11">
        <v>90</v>
      </c>
      <c r="PO6" s="11">
        <v>91</v>
      </c>
      <c r="PP6" s="11">
        <v>90.5</v>
      </c>
      <c r="PQ6" s="11">
        <v>90.2</v>
      </c>
      <c r="PR6" s="11">
        <v>90</v>
      </c>
      <c r="PS6" s="11">
        <v>90.1</v>
      </c>
      <c r="PT6" s="11">
        <v>89.9</v>
      </c>
      <c r="PU6" s="11">
        <v>90.8</v>
      </c>
      <c r="PV6" s="11">
        <v>89</v>
      </c>
      <c r="PW6" s="11">
        <v>89.6</v>
      </c>
      <c r="PX6" s="11">
        <v>91</v>
      </c>
      <c r="PY6" s="11">
        <v>90</v>
      </c>
      <c r="PZ6" s="11">
        <v>90.2</v>
      </c>
      <c r="QA6" s="11">
        <v>90</v>
      </c>
      <c r="QB6" s="11">
        <v>89.8</v>
      </c>
      <c r="QC6" s="11">
        <v>90.5</v>
      </c>
      <c r="QD6" s="11">
        <v>90.7</v>
      </c>
      <c r="QE6" s="11">
        <v>90.6</v>
      </c>
      <c r="QF6" s="11">
        <v>90.6</v>
      </c>
      <c r="QG6" s="11">
        <v>91</v>
      </c>
      <c r="QH6" s="11">
        <v>90.1</v>
      </c>
    </row>
    <row r="7" spans="1:450" x14ac:dyDescent="0.4">
      <c r="A7" s="1">
        <v>1</v>
      </c>
      <c r="B7" s="1" t="s">
        <v>29</v>
      </c>
      <c r="C7" s="9">
        <v>6958</v>
      </c>
      <c r="D7" s="10" t="s">
        <v>190</v>
      </c>
      <c r="E7" s="11" t="s">
        <v>25</v>
      </c>
      <c r="F7" s="11">
        <v>17.399999999999999</v>
      </c>
      <c r="G7" s="11">
        <v>17.5</v>
      </c>
      <c r="H7" s="11">
        <v>18.649999999999999</v>
      </c>
      <c r="I7" s="11">
        <v>18.350000000000001</v>
      </c>
      <c r="J7" s="11">
        <v>18.45</v>
      </c>
      <c r="K7" s="11">
        <v>18.7</v>
      </c>
      <c r="L7" s="11">
        <v>18.7</v>
      </c>
      <c r="M7" s="11">
        <v>18.850000000000001</v>
      </c>
      <c r="N7" s="11">
        <v>18.8</v>
      </c>
      <c r="O7" s="11">
        <v>18.649999999999999</v>
      </c>
      <c r="P7" s="11">
        <v>18.649999999999999</v>
      </c>
      <c r="Q7" s="11">
        <v>18.2</v>
      </c>
      <c r="R7" s="11">
        <v>18</v>
      </c>
      <c r="S7" s="11">
        <v>17.95</v>
      </c>
      <c r="T7" s="11">
        <v>18</v>
      </c>
      <c r="U7" s="11">
        <v>17.75</v>
      </c>
      <c r="V7" s="11">
        <v>18.45</v>
      </c>
      <c r="W7" s="11">
        <v>18.55</v>
      </c>
      <c r="X7" s="11">
        <v>18</v>
      </c>
      <c r="Y7" s="11">
        <v>17.95</v>
      </c>
      <c r="Z7" s="11">
        <v>18.5</v>
      </c>
      <c r="AA7" s="11">
        <v>17.149999999999999</v>
      </c>
      <c r="AB7" s="11">
        <v>17.100000000000001</v>
      </c>
      <c r="AC7" s="11">
        <v>16.850000000000001</v>
      </c>
      <c r="AD7" s="11">
        <v>16.649999999999999</v>
      </c>
      <c r="AE7" s="11">
        <v>16.850000000000001</v>
      </c>
      <c r="AF7" s="11">
        <v>16.850000000000001</v>
      </c>
      <c r="AG7" s="11">
        <v>17</v>
      </c>
      <c r="AH7" s="11">
        <v>16.600000000000001</v>
      </c>
      <c r="AI7" s="11">
        <v>16.8</v>
      </c>
      <c r="AJ7" s="11">
        <v>16.600000000000001</v>
      </c>
      <c r="AK7" s="11">
        <v>16.3</v>
      </c>
      <c r="AL7" s="11">
        <v>16.399999999999999</v>
      </c>
      <c r="AM7" s="11">
        <v>17.5</v>
      </c>
      <c r="AN7" s="11">
        <v>17.45</v>
      </c>
      <c r="AO7" s="11">
        <v>17.25</v>
      </c>
      <c r="AP7" s="11">
        <v>17.149999999999999</v>
      </c>
      <c r="AQ7" s="11">
        <v>17.2</v>
      </c>
      <c r="AR7" s="11">
        <v>17</v>
      </c>
      <c r="AS7" s="11">
        <v>17.399999999999999</v>
      </c>
      <c r="AT7" s="11">
        <v>17.649999999999999</v>
      </c>
      <c r="AU7" s="11">
        <v>17.2</v>
      </c>
      <c r="AV7" s="11">
        <v>17.25</v>
      </c>
      <c r="AW7" s="11">
        <v>16.7</v>
      </c>
      <c r="AX7" s="11">
        <v>16.350000000000001</v>
      </c>
      <c r="AY7" s="11">
        <v>16.399999999999999</v>
      </c>
      <c r="AZ7" s="11">
        <v>16.899999999999999</v>
      </c>
      <c r="BA7" s="11">
        <v>17.2</v>
      </c>
      <c r="BB7" s="11">
        <v>17.25</v>
      </c>
      <c r="BC7" s="11">
        <v>17.45</v>
      </c>
      <c r="BD7" s="11">
        <v>17.399999999999999</v>
      </c>
      <c r="BE7" s="11">
        <v>17.100000000000001</v>
      </c>
      <c r="BF7" s="11">
        <v>17.100000000000001</v>
      </c>
      <c r="BG7" s="11">
        <v>17</v>
      </c>
      <c r="BH7" s="11">
        <v>17.100000000000001</v>
      </c>
      <c r="BI7" s="11">
        <v>16.899999999999999</v>
      </c>
      <c r="BJ7" s="11">
        <v>17.350000000000001</v>
      </c>
      <c r="BK7" s="11">
        <v>17.25</v>
      </c>
      <c r="BL7" s="11">
        <v>17</v>
      </c>
      <c r="BM7" s="11">
        <v>16.7</v>
      </c>
      <c r="BN7" s="11">
        <v>16.45</v>
      </c>
      <c r="BO7" s="11">
        <v>16.649999999999999</v>
      </c>
      <c r="BP7" s="11">
        <v>16.850000000000001</v>
      </c>
      <c r="BQ7" s="11">
        <v>18</v>
      </c>
      <c r="BR7" s="11">
        <v>18</v>
      </c>
      <c r="BS7" s="11">
        <v>19</v>
      </c>
      <c r="BT7" s="11">
        <v>19.05</v>
      </c>
      <c r="BU7" s="11">
        <v>19.100000000000001</v>
      </c>
      <c r="BV7" s="11">
        <v>19.3</v>
      </c>
      <c r="BW7" s="11">
        <v>19.100000000000001</v>
      </c>
      <c r="BX7" s="11">
        <v>19.600000000000001</v>
      </c>
      <c r="BY7" s="11">
        <v>19.899999999999999</v>
      </c>
      <c r="BZ7" s="11">
        <v>19.8</v>
      </c>
      <c r="CA7" s="11">
        <v>19.5</v>
      </c>
      <c r="CB7" s="11">
        <v>19.2</v>
      </c>
      <c r="CC7" s="11">
        <v>19.2</v>
      </c>
      <c r="CD7" s="11">
        <v>18.8</v>
      </c>
      <c r="CE7" s="11">
        <v>19.55</v>
      </c>
      <c r="CF7" s="11">
        <v>20</v>
      </c>
      <c r="CG7" s="11">
        <v>20</v>
      </c>
      <c r="CH7" s="11">
        <v>19.899999999999999</v>
      </c>
      <c r="CI7" s="11">
        <v>20.05</v>
      </c>
      <c r="CJ7" s="11">
        <v>20</v>
      </c>
      <c r="CK7" s="11">
        <v>20</v>
      </c>
      <c r="CL7" s="11">
        <v>19.2</v>
      </c>
      <c r="CM7" s="11">
        <v>19.149999999999999</v>
      </c>
      <c r="CN7" s="11">
        <v>18.100000000000001</v>
      </c>
      <c r="CO7" s="11">
        <v>18.100000000000001</v>
      </c>
      <c r="CP7" s="11">
        <v>17.95</v>
      </c>
      <c r="CQ7" s="11">
        <v>17.95</v>
      </c>
      <c r="CR7" s="11">
        <v>17.95</v>
      </c>
      <c r="CS7" s="11">
        <v>17.2</v>
      </c>
      <c r="CT7" s="11">
        <v>17.2</v>
      </c>
      <c r="CU7" s="11">
        <v>17.25</v>
      </c>
      <c r="CV7" s="11">
        <v>17.2</v>
      </c>
      <c r="CW7" s="11">
        <v>17.2</v>
      </c>
      <c r="CX7" s="11">
        <v>17.100000000000001</v>
      </c>
      <c r="CY7" s="11">
        <v>17.149999999999999</v>
      </c>
      <c r="CZ7" s="11">
        <v>17.600000000000001</v>
      </c>
      <c r="DA7" s="11">
        <v>17.05</v>
      </c>
      <c r="DB7" s="11">
        <v>17.3</v>
      </c>
      <c r="DC7" s="11">
        <v>17.25</v>
      </c>
      <c r="DD7" s="11">
        <v>17.25</v>
      </c>
      <c r="DE7" s="11">
        <v>17.45</v>
      </c>
      <c r="DF7" s="11">
        <v>17.55</v>
      </c>
      <c r="DG7" s="11">
        <v>17.45</v>
      </c>
      <c r="DH7" s="11">
        <v>15.9</v>
      </c>
      <c r="DI7" s="11">
        <v>15.6</v>
      </c>
      <c r="DJ7" s="11">
        <v>17.2</v>
      </c>
      <c r="DK7" s="11">
        <v>17.649999999999999</v>
      </c>
      <c r="DL7" s="11">
        <v>17.649999999999999</v>
      </c>
      <c r="DM7" s="11">
        <v>18.3</v>
      </c>
      <c r="DN7" s="11">
        <v>18.149999999999999</v>
      </c>
      <c r="DO7" s="11">
        <v>17.75</v>
      </c>
      <c r="DP7" s="11">
        <v>18.05</v>
      </c>
      <c r="DQ7" s="11">
        <v>18.2</v>
      </c>
      <c r="DR7" s="11">
        <v>17.45</v>
      </c>
      <c r="DS7" s="11">
        <v>15.9</v>
      </c>
      <c r="DT7" s="11">
        <v>15.35</v>
      </c>
      <c r="DU7" s="11">
        <v>15</v>
      </c>
      <c r="DV7" s="11">
        <v>14.95</v>
      </c>
      <c r="DW7" s="11">
        <v>15</v>
      </c>
      <c r="DX7" s="11">
        <v>15.1</v>
      </c>
      <c r="DY7" s="11">
        <v>15</v>
      </c>
      <c r="DZ7" s="11">
        <v>15.05</v>
      </c>
      <c r="EA7" s="11">
        <v>15.25</v>
      </c>
      <c r="EB7" s="11">
        <v>15.2</v>
      </c>
      <c r="EC7" s="11">
        <v>15.3</v>
      </c>
      <c r="ED7" s="11">
        <v>15.15</v>
      </c>
      <c r="EE7" s="11">
        <v>15.2</v>
      </c>
      <c r="EF7" s="11">
        <v>15.4</v>
      </c>
      <c r="EG7" s="11">
        <v>15.35</v>
      </c>
      <c r="EH7" s="11">
        <v>15.3</v>
      </c>
      <c r="EI7" s="11">
        <v>15.45</v>
      </c>
      <c r="EJ7" s="11">
        <v>15.25</v>
      </c>
      <c r="EK7" s="11">
        <v>15.4</v>
      </c>
      <c r="EL7" s="11">
        <v>15.2</v>
      </c>
      <c r="EM7" s="11">
        <v>15.05</v>
      </c>
      <c r="EN7" s="11">
        <v>15.1</v>
      </c>
      <c r="EO7" s="11">
        <v>15.05</v>
      </c>
      <c r="EP7" s="11">
        <v>15.45</v>
      </c>
      <c r="EQ7" s="11">
        <v>15.4</v>
      </c>
      <c r="ER7" s="11">
        <v>15.35</v>
      </c>
      <c r="ES7" s="11">
        <v>15.65</v>
      </c>
      <c r="ET7" s="11">
        <v>15.9</v>
      </c>
      <c r="EU7" s="11">
        <v>16.05</v>
      </c>
      <c r="EV7" s="11">
        <v>16</v>
      </c>
      <c r="EW7" s="11">
        <v>16.100000000000001</v>
      </c>
      <c r="EX7" s="11">
        <v>16.100000000000001</v>
      </c>
      <c r="EY7" s="11">
        <v>16.100000000000001</v>
      </c>
      <c r="EZ7" s="11">
        <v>16.399999999999999</v>
      </c>
      <c r="FA7" s="11">
        <v>16.8</v>
      </c>
      <c r="FB7" s="11">
        <v>16.600000000000001</v>
      </c>
      <c r="FC7" s="11">
        <v>15.9</v>
      </c>
      <c r="FD7" s="11">
        <v>15.95</v>
      </c>
      <c r="FE7" s="11">
        <v>15.5</v>
      </c>
      <c r="FF7" s="11">
        <v>15.65</v>
      </c>
      <c r="FG7" s="11">
        <v>16</v>
      </c>
      <c r="FH7" s="11">
        <v>15.8</v>
      </c>
      <c r="FI7" s="11">
        <v>15.7</v>
      </c>
      <c r="FJ7" s="11">
        <v>16.05</v>
      </c>
      <c r="FK7" s="11">
        <v>15.6</v>
      </c>
      <c r="FL7" s="11">
        <v>15.7</v>
      </c>
      <c r="FM7" s="11">
        <v>15.8</v>
      </c>
      <c r="FN7" s="11">
        <v>15.9</v>
      </c>
      <c r="FO7" s="11">
        <v>15.9</v>
      </c>
      <c r="FP7" s="11">
        <v>15.9</v>
      </c>
      <c r="FQ7" s="11">
        <v>16.25</v>
      </c>
      <c r="FR7" s="11">
        <v>16</v>
      </c>
      <c r="FS7" s="11">
        <v>16.2</v>
      </c>
      <c r="FT7" s="11">
        <v>16.5</v>
      </c>
      <c r="FU7" s="11">
        <v>16.25</v>
      </c>
      <c r="FV7" s="11">
        <v>16.100000000000001</v>
      </c>
      <c r="FW7" s="11">
        <v>15.75</v>
      </c>
      <c r="FX7" s="11">
        <v>15.7</v>
      </c>
      <c r="FY7" s="11">
        <v>15.15</v>
      </c>
      <c r="FZ7" s="11">
        <v>15.8</v>
      </c>
      <c r="GA7" s="11">
        <v>16.25</v>
      </c>
      <c r="GB7" s="11">
        <v>16.25</v>
      </c>
      <c r="GC7" s="11">
        <v>16.2</v>
      </c>
      <c r="GD7" s="11">
        <v>16.2</v>
      </c>
      <c r="GE7" s="11">
        <v>16.149999999999999</v>
      </c>
      <c r="GF7" s="11">
        <v>16.5</v>
      </c>
      <c r="GG7" s="11">
        <v>16.600000000000001</v>
      </c>
      <c r="GH7" s="11">
        <v>16.75</v>
      </c>
      <c r="GI7" s="11">
        <v>16.600000000000001</v>
      </c>
      <c r="GJ7" s="11">
        <v>16.899999999999999</v>
      </c>
      <c r="GK7" s="11">
        <v>17.399999999999999</v>
      </c>
      <c r="GL7" s="11">
        <v>17.600000000000001</v>
      </c>
      <c r="GM7" s="11">
        <v>17.7</v>
      </c>
      <c r="GN7" s="11">
        <v>17.75</v>
      </c>
      <c r="GO7" s="11">
        <v>17.899999999999999</v>
      </c>
      <c r="GP7" s="11">
        <v>17.95</v>
      </c>
      <c r="GQ7" s="11">
        <v>17.899999999999999</v>
      </c>
      <c r="GR7" s="11">
        <v>18</v>
      </c>
      <c r="GS7" s="11">
        <v>17.899999999999999</v>
      </c>
      <c r="GT7" s="11">
        <v>18.149999999999999</v>
      </c>
      <c r="GU7" s="11">
        <v>18</v>
      </c>
      <c r="GV7" s="11">
        <v>18.05</v>
      </c>
      <c r="GW7" s="11">
        <v>18</v>
      </c>
      <c r="GX7" s="11">
        <v>18</v>
      </c>
      <c r="GY7" s="11">
        <v>18.100000000000001</v>
      </c>
      <c r="GZ7" s="11">
        <v>18</v>
      </c>
      <c r="HA7" s="11">
        <v>18.100000000000001</v>
      </c>
      <c r="HB7" s="11">
        <v>18.100000000000001</v>
      </c>
      <c r="HC7" s="11">
        <v>18</v>
      </c>
      <c r="HD7" s="11">
        <v>18.149999999999999</v>
      </c>
      <c r="HE7" s="11">
        <v>18.100000000000001</v>
      </c>
      <c r="HF7" s="11">
        <v>18.149999999999999</v>
      </c>
      <c r="HG7" s="11">
        <v>18.149999999999999</v>
      </c>
      <c r="HH7" s="11">
        <v>18</v>
      </c>
      <c r="HI7" s="11">
        <v>18.05</v>
      </c>
      <c r="HJ7" s="11">
        <v>17.899999999999999</v>
      </c>
      <c r="HK7" s="11">
        <v>18</v>
      </c>
      <c r="HL7" s="11">
        <v>18</v>
      </c>
      <c r="HM7" s="11">
        <v>18.149999999999999</v>
      </c>
      <c r="HN7" s="11">
        <v>18</v>
      </c>
      <c r="HO7" s="11">
        <v>18.100000000000001</v>
      </c>
      <c r="HP7" s="11">
        <v>18.600000000000001</v>
      </c>
      <c r="HQ7" s="11">
        <v>18.8</v>
      </c>
      <c r="HR7" s="11">
        <v>18.850000000000001</v>
      </c>
      <c r="HS7" s="11">
        <v>18.95</v>
      </c>
      <c r="HT7" s="11">
        <v>18.95</v>
      </c>
      <c r="HU7" s="11">
        <v>19</v>
      </c>
      <c r="HV7" s="11">
        <v>19</v>
      </c>
      <c r="HW7" s="11">
        <v>19</v>
      </c>
      <c r="HX7" s="11">
        <v>18.850000000000001</v>
      </c>
      <c r="HY7" s="11">
        <v>18.7</v>
      </c>
      <c r="HZ7" s="11">
        <v>18.649999999999999</v>
      </c>
      <c r="IA7" s="11">
        <v>19.399999999999999</v>
      </c>
      <c r="IB7" s="11">
        <v>19.5</v>
      </c>
      <c r="IC7" s="11">
        <v>19.75</v>
      </c>
      <c r="ID7" s="11">
        <v>19.850000000000001</v>
      </c>
      <c r="IE7" s="11">
        <v>19.8</v>
      </c>
      <c r="IF7" s="11">
        <v>19.95</v>
      </c>
      <c r="IG7" s="11">
        <v>20.149999999999999</v>
      </c>
      <c r="IH7" s="11">
        <v>20.350000000000001</v>
      </c>
      <c r="II7" s="11">
        <v>20.350000000000001</v>
      </c>
      <c r="IJ7" s="11">
        <v>20.3</v>
      </c>
      <c r="IK7" s="11">
        <v>20.45</v>
      </c>
      <c r="IL7" s="11">
        <v>20.5</v>
      </c>
      <c r="IM7" s="11">
        <v>20.8</v>
      </c>
      <c r="IN7" s="11">
        <v>20.5</v>
      </c>
      <c r="IO7" s="11">
        <v>20.75</v>
      </c>
      <c r="IP7" s="11">
        <v>20.6</v>
      </c>
      <c r="IQ7" s="11">
        <v>20.9</v>
      </c>
      <c r="IR7" s="11">
        <v>20.55</v>
      </c>
      <c r="IS7" s="11">
        <v>20.5</v>
      </c>
      <c r="IT7" s="11">
        <v>20.350000000000001</v>
      </c>
      <c r="IU7" s="11">
        <v>20.65</v>
      </c>
      <c r="IV7" s="11">
        <v>20.55</v>
      </c>
      <c r="IW7" s="11">
        <v>20.399999999999999</v>
      </c>
      <c r="IX7" s="11">
        <v>20.6</v>
      </c>
      <c r="IY7" s="11">
        <v>20.6</v>
      </c>
      <c r="IZ7" s="11">
        <v>21</v>
      </c>
      <c r="JA7" s="11">
        <v>22.85</v>
      </c>
      <c r="JB7" s="11">
        <v>22.9</v>
      </c>
      <c r="JC7" s="11">
        <v>22.6</v>
      </c>
      <c r="JD7" s="11">
        <v>22.95</v>
      </c>
      <c r="JE7" s="11">
        <v>22.65</v>
      </c>
      <c r="JF7" s="11">
        <v>22.45</v>
      </c>
      <c r="JG7" s="11">
        <v>22.8</v>
      </c>
      <c r="JH7" s="11">
        <v>22.7</v>
      </c>
      <c r="JI7" s="11">
        <v>22.4</v>
      </c>
      <c r="JJ7" s="11">
        <v>22.4</v>
      </c>
      <c r="JK7" s="11">
        <v>22.4</v>
      </c>
      <c r="JL7" s="11">
        <v>22.3</v>
      </c>
      <c r="JM7" s="11">
        <v>22.35</v>
      </c>
      <c r="JN7" s="11">
        <v>22.35</v>
      </c>
      <c r="JO7" s="11">
        <v>22.4</v>
      </c>
      <c r="JP7" s="11">
        <v>22.75</v>
      </c>
      <c r="JQ7" s="11">
        <v>22.5</v>
      </c>
      <c r="JR7" s="11">
        <v>22.6</v>
      </c>
      <c r="JS7" s="11">
        <v>22.1</v>
      </c>
      <c r="JT7" s="11">
        <v>22.3</v>
      </c>
      <c r="JU7" s="11">
        <v>22.15</v>
      </c>
      <c r="JV7" s="11">
        <v>22</v>
      </c>
      <c r="JW7" s="11">
        <v>22.25</v>
      </c>
      <c r="JX7" s="11">
        <v>21.5</v>
      </c>
      <c r="JY7" s="11">
        <v>22.5</v>
      </c>
      <c r="JZ7" s="11">
        <v>21.35</v>
      </c>
      <c r="KA7" s="11">
        <v>22.1</v>
      </c>
      <c r="KB7" s="11">
        <v>22.1</v>
      </c>
      <c r="KC7" s="11">
        <v>21.85</v>
      </c>
      <c r="KD7" s="11">
        <v>20.95</v>
      </c>
      <c r="KE7" s="11">
        <v>21.4</v>
      </c>
      <c r="KF7" s="11">
        <v>21.5</v>
      </c>
      <c r="KG7" s="11">
        <v>21.8</v>
      </c>
      <c r="KH7" s="11">
        <v>21.15</v>
      </c>
      <c r="KI7" s="11">
        <v>21.2</v>
      </c>
      <c r="KJ7" s="11">
        <v>20.9</v>
      </c>
      <c r="KK7" s="11">
        <v>21.2</v>
      </c>
      <c r="KL7" s="11">
        <v>20.8</v>
      </c>
      <c r="KM7" s="11">
        <v>20.75</v>
      </c>
      <c r="KN7" s="11">
        <v>21.4</v>
      </c>
      <c r="KO7" s="11">
        <v>21.6</v>
      </c>
      <c r="KP7" s="11">
        <v>21.8</v>
      </c>
      <c r="KQ7" s="11">
        <v>21.8</v>
      </c>
      <c r="KR7" s="11">
        <v>21.45</v>
      </c>
      <c r="KS7" s="11">
        <v>21.75</v>
      </c>
      <c r="KT7" s="11">
        <v>21.6</v>
      </c>
      <c r="KU7" s="11">
        <v>21.55</v>
      </c>
      <c r="KV7" s="11">
        <v>21.1</v>
      </c>
      <c r="KW7" s="11">
        <v>21.2</v>
      </c>
      <c r="KX7" s="11">
        <v>21.1</v>
      </c>
      <c r="KY7" s="11">
        <v>21.5</v>
      </c>
      <c r="KZ7" s="11">
        <v>22.8</v>
      </c>
      <c r="LA7" s="11">
        <v>22.6</v>
      </c>
      <c r="LB7" s="11">
        <v>22.3</v>
      </c>
      <c r="LC7" s="11">
        <v>22.05</v>
      </c>
      <c r="LD7" s="11">
        <v>22.05</v>
      </c>
      <c r="LE7" s="11">
        <v>22.05</v>
      </c>
      <c r="LF7" s="11">
        <v>21.85</v>
      </c>
      <c r="LG7" s="11">
        <v>21.85</v>
      </c>
      <c r="LH7" s="11">
        <v>21.75</v>
      </c>
      <c r="LI7" s="11">
        <v>21.7</v>
      </c>
      <c r="LJ7" s="11">
        <v>20.7</v>
      </c>
      <c r="LK7" s="11">
        <v>20.6</v>
      </c>
      <c r="LL7" s="11">
        <v>20.55</v>
      </c>
      <c r="LM7" s="11">
        <v>20.55</v>
      </c>
      <c r="LN7" s="11">
        <v>20.3</v>
      </c>
      <c r="LO7" s="11">
        <v>20.7</v>
      </c>
      <c r="LP7" s="11">
        <v>20.95</v>
      </c>
      <c r="LQ7" s="11">
        <v>20.6</v>
      </c>
      <c r="LR7" s="11">
        <v>20.5</v>
      </c>
      <c r="LS7" s="11">
        <v>21.35</v>
      </c>
      <c r="LT7" s="11">
        <v>20.5</v>
      </c>
      <c r="LU7" s="11">
        <v>20.45</v>
      </c>
      <c r="LV7" s="11">
        <v>20.25</v>
      </c>
      <c r="LW7" s="11">
        <v>18.45</v>
      </c>
      <c r="LX7" s="11">
        <v>20.45</v>
      </c>
      <c r="LY7" s="11">
        <v>21.5</v>
      </c>
      <c r="LZ7" s="11">
        <v>23.85</v>
      </c>
      <c r="MA7" s="11">
        <v>23.85</v>
      </c>
      <c r="MB7" s="11">
        <v>23.8</v>
      </c>
      <c r="MC7" s="11">
        <v>24.05</v>
      </c>
      <c r="MD7" s="11">
        <v>24.1</v>
      </c>
      <c r="ME7" s="11">
        <v>24.2</v>
      </c>
      <c r="MF7" s="11">
        <v>24.1</v>
      </c>
      <c r="MG7" s="11">
        <v>24.05</v>
      </c>
      <c r="MH7" s="11">
        <v>24.25</v>
      </c>
      <c r="MI7" s="11">
        <v>24.2</v>
      </c>
      <c r="MJ7" s="11">
        <v>24.15</v>
      </c>
      <c r="MK7" s="11">
        <v>24.15</v>
      </c>
      <c r="ML7" s="11">
        <v>24.1</v>
      </c>
      <c r="MM7" s="11">
        <v>24.15</v>
      </c>
      <c r="MN7" s="11">
        <v>23.9</v>
      </c>
      <c r="MO7" s="11">
        <v>23.8</v>
      </c>
      <c r="MP7" s="11">
        <v>23.8</v>
      </c>
      <c r="MQ7" s="11">
        <v>24.15</v>
      </c>
      <c r="MR7" s="11">
        <v>24.25</v>
      </c>
      <c r="MS7" s="11">
        <v>24.5</v>
      </c>
      <c r="MT7" s="11">
        <v>24.4</v>
      </c>
      <c r="MU7" s="11">
        <v>24.45</v>
      </c>
      <c r="MV7" s="11">
        <v>24.5</v>
      </c>
      <c r="MW7" s="11">
        <v>24.3</v>
      </c>
      <c r="MX7" s="11">
        <v>24.55</v>
      </c>
      <c r="MY7" s="11">
        <v>24.8</v>
      </c>
      <c r="MZ7" s="11">
        <v>25.1</v>
      </c>
      <c r="NA7" s="11">
        <v>25.2</v>
      </c>
      <c r="NB7" s="11">
        <v>24.8</v>
      </c>
      <c r="NC7" s="11">
        <v>24.75</v>
      </c>
      <c r="ND7" s="11">
        <v>24.5</v>
      </c>
      <c r="NE7" s="11">
        <v>24.6</v>
      </c>
      <c r="NF7" s="11">
        <v>24.2</v>
      </c>
      <c r="NG7" s="11">
        <v>24.45</v>
      </c>
      <c r="NH7" s="11">
        <v>24.4</v>
      </c>
      <c r="NI7" s="11">
        <v>24.35</v>
      </c>
      <c r="NJ7" s="11">
        <v>24.05</v>
      </c>
      <c r="NK7" s="11">
        <v>24.4</v>
      </c>
      <c r="NL7" s="11">
        <v>24.75</v>
      </c>
      <c r="NM7" s="11">
        <v>24.5</v>
      </c>
      <c r="NN7" s="11">
        <v>23.95</v>
      </c>
      <c r="NO7" s="11">
        <v>24</v>
      </c>
      <c r="NP7" s="11">
        <v>24.35</v>
      </c>
      <c r="NQ7" s="11">
        <v>24.25</v>
      </c>
      <c r="NR7" s="11">
        <v>24</v>
      </c>
      <c r="NS7" s="11">
        <v>23.9</v>
      </c>
      <c r="NT7" s="11">
        <v>23.9</v>
      </c>
      <c r="NU7" s="11">
        <v>23.35</v>
      </c>
      <c r="NV7" s="11">
        <v>23.4</v>
      </c>
      <c r="NW7" s="11">
        <v>23.2</v>
      </c>
      <c r="NX7" s="11">
        <v>24</v>
      </c>
      <c r="NY7" s="11">
        <v>23.85</v>
      </c>
      <c r="NZ7" s="11">
        <v>24.2</v>
      </c>
      <c r="OA7" s="11">
        <v>24.4</v>
      </c>
      <c r="OB7" s="11">
        <v>24.55</v>
      </c>
      <c r="OC7" s="11">
        <v>24.5</v>
      </c>
      <c r="OD7" s="11">
        <v>24.8</v>
      </c>
      <c r="OE7" s="11">
        <v>24.25</v>
      </c>
      <c r="OF7" s="11">
        <v>24.75</v>
      </c>
      <c r="OG7" s="11">
        <v>24.95</v>
      </c>
      <c r="OH7" s="11">
        <v>24.95</v>
      </c>
      <c r="OI7" s="11">
        <v>24.9</v>
      </c>
      <c r="OJ7" s="11">
        <v>24.85</v>
      </c>
      <c r="OK7" s="11">
        <v>24.55</v>
      </c>
      <c r="OL7" s="11">
        <v>24.3</v>
      </c>
      <c r="OM7" s="11">
        <v>24.4</v>
      </c>
      <c r="ON7" s="11">
        <v>24.9</v>
      </c>
      <c r="OO7" s="11">
        <v>24.5</v>
      </c>
      <c r="OP7" s="11">
        <v>25.3</v>
      </c>
      <c r="OQ7" s="11">
        <v>26.05</v>
      </c>
      <c r="OR7" s="11">
        <v>26.6</v>
      </c>
      <c r="OS7" s="11">
        <v>26.95</v>
      </c>
      <c r="OT7" s="11">
        <v>26.95</v>
      </c>
      <c r="OU7" s="11">
        <v>27</v>
      </c>
      <c r="OV7" s="11">
        <v>26.95</v>
      </c>
      <c r="OW7" s="11">
        <v>27.1</v>
      </c>
      <c r="OX7" s="11">
        <v>27.8</v>
      </c>
      <c r="OY7" s="11">
        <v>28.1</v>
      </c>
      <c r="OZ7" s="11">
        <v>27.65</v>
      </c>
      <c r="PA7" s="11">
        <v>27.7</v>
      </c>
      <c r="PB7" s="11">
        <v>27.75</v>
      </c>
      <c r="PC7" s="11">
        <v>28.1</v>
      </c>
      <c r="PD7" s="11">
        <v>28.2</v>
      </c>
      <c r="PE7" s="11">
        <v>28.4</v>
      </c>
      <c r="PF7" s="11">
        <v>28</v>
      </c>
      <c r="PG7" s="11">
        <v>28.05</v>
      </c>
      <c r="PH7" s="11">
        <v>28.05</v>
      </c>
      <c r="PI7" s="11">
        <v>28.2</v>
      </c>
      <c r="PJ7" s="11">
        <v>28.15</v>
      </c>
      <c r="PK7" s="11">
        <v>28.2</v>
      </c>
      <c r="PL7" s="11">
        <v>28.05</v>
      </c>
      <c r="PM7" s="11">
        <v>28.3</v>
      </c>
      <c r="PN7" s="11">
        <v>28.25</v>
      </c>
      <c r="PO7" s="11">
        <v>29.85</v>
      </c>
      <c r="PP7" s="11">
        <v>30.2</v>
      </c>
      <c r="PQ7" s="11">
        <v>30</v>
      </c>
      <c r="PR7" s="11">
        <v>30.15</v>
      </c>
      <c r="PS7" s="11">
        <v>30.25</v>
      </c>
      <c r="PT7" s="11">
        <v>30.4</v>
      </c>
      <c r="PU7" s="11">
        <v>30.75</v>
      </c>
      <c r="PV7" s="11">
        <v>29.9</v>
      </c>
      <c r="PW7" s="11">
        <v>29.85</v>
      </c>
      <c r="PX7" s="11">
        <v>30.05</v>
      </c>
      <c r="PY7" s="11">
        <v>30</v>
      </c>
      <c r="PZ7" s="11">
        <v>30.2</v>
      </c>
      <c r="QA7" s="11">
        <v>30.15</v>
      </c>
      <c r="QB7" s="11">
        <v>30.45</v>
      </c>
      <c r="QC7" s="11">
        <v>30.4</v>
      </c>
      <c r="QD7" s="11">
        <v>30.45</v>
      </c>
      <c r="QE7" s="11">
        <v>30.5</v>
      </c>
      <c r="QF7" s="11">
        <v>30.35</v>
      </c>
      <c r="QG7" s="11">
        <v>30.75</v>
      </c>
      <c r="QH7" s="11">
        <v>30.75</v>
      </c>
    </row>
    <row r="8" spans="1:450" x14ac:dyDescent="0.4">
      <c r="A8" s="1">
        <v>2</v>
      </c>
      <c r="B8" s="1" t="s">
        <v>180</v>
      </c>
      <c r="C8" s="9">
        <v>6747</v>
      </c>
      <c r="D8" s="10" t="s">
        <v>191</v>
      </c>
      <c r="E8" s="11" t="s">
        <v>57</v>
      </c>
      <c r="F8" s="11" t="s">
        <v>58</v>
      </c>
      <c r="G8" s="11" t="s">
        <v>58</v>
      </c>
      <c r="H8" s="11" t="s">
        <v>58</v>
      </c>
      <c r="I8" s="11" t="s">
        <v>58</v>
      </c>
      <c r="J8" s="11" t="s">
        <v>58</v>
      </c>
      <c r="K8" s="11" t="s">
        <v>58</v>
      </c>
      <c r="L8" s="11" t="s">
        <v>58</v>
      </c>
      <c r="M8" s="11" t="s">
        <v>58</v>
      </c>
      <c r="N8" s="11" t="s">
        <v>58</v>
      </c>
      <c r="O8" s="11" t="s">
        <v>58</v>
      </c>
      <c r="P8" s="11" t="s">
        <v>58</v>
      </c>
      <c r="Q8" s="11" t="s">
        <v>58</v>
      </c>
      <c r="R8" s="11" t="s">
        <v>58</v>
      </c>
      <c r="S8" s="11" t="s">
        <v>58</v>
      </c>
      <c r="T8" s="11" t="s">
        <v>58</v>
      </c>
      <c r="U8" s="11" t="s">
        <v>58</v>
      </c>
      <c r="V8" s="11" t="s">
        <v>58</v>
      </c>
      <c r="W8" s="11" t="s">
        <v>58</v>
      </c>
      <c r="X8" s="11" t="s">
        <v>58</v>
      </c>
      <c r="Y8" s="11" t="s">
        <v>58</v>
      </c>
      <c r="Z8" s="11" t="s">
        <v>58</v>
      </c>
      <c r="AA8" s="11" t="s">
        <v>58</v>
      </c>
      <c r="AB8" s="11" t="s">
        <v>58</v>
      </c>
      <c r="AC8" s="11" t="s">
        <v>58</v>
      </c>
      <c r="AD8" s="11" t="s">
        <v>58</v>
      </c>
      <c r="AE8" s="11" t="s">
        <v>58</v>
      </c>
      <c r="AF8" s="11" t="s">
        <v>58</v>
      </c>
      <c r="AG8" s="11"/>
      <c r="AH8" s="11" t="s">
        <v>58</v>
      </c>
      <c r="AI8" s="11" t="s">
        <v>58</v>
      </c>
      <c r="AJ8" s="11" t="s">
        <v>58</v>
      </c>
      <c r="AK8" s="11" t="s">
        <v>58</v>
      </c>
      <c r="AL8" s="11" t="s">
        <v>58</v>
      </c>
      <c r="AM8" s="11" t="s">
        <v>58</v>
      </c>
      <c r="AN8" s="11" t="s">
        <v>58</v>
      </c>
      <c r="AO8" s="11"/>
      <c r="AP8" s="11" t="s">
        <v>58</v>
      </c>
      <c r="AQ8" s="11"/>
      <c r="AR8" s="11"/>
      <c r="AS8" s="11" t="s">
        <v>58</v>
      </c>
      <c r="AT8" s="11"/>
      <c r="AU8" s="11" t="s">
        <v>58</v>
      </c>
      <c r="AV8" s="11" t="s">
        <v>58</v>
      </c>
      <c r="AW8" s="11" t="s">
        <v>58</v>
      </c>
      <c r="AX8" s="11" t="s">
        <v>58</v>
      </c>
      <c r="AY8" s="11" t="s">
        <v>58</v>
      </c>
      <c r="AZ8" s="11" t="s">
        <v>58</v>
      </c>
      <c r="BA8" s="11" t="s">
        <v>58</v>
      </c>
      <c r="BB8" s="11" t="s">
        <v>58</v>
      </c>
      <c r="BC8" s="11" t="s">
        <v>58</v>
      </c>
      <c r="BD8" s="11" t="s">
        <v>58</v>
      </c>
      <c r="BE8" s="11" t="s">
        <v>58</v>
      </c>
      <c r="BF8" s="11" t="s">
        <v>58</v>
      </c>
      <c r="BG8" s="11" t="s">
        <v>58</v>
      </c>
      <c r="BH8" s="11" t="s">
        <v>58</v>
      </c>
      <c r="BI8" s="11" t="s">
        <v>58</v>
      </c>
      <c r="BJ8" s="11" t="s">
        <v>58</v>
      </c>
      <c r="BK8" s="11"/>
      <c r="BL8" s="11"/>
      <c r="BM8" s="11" t="s">
        <v>58</v>
      </c>
      <c r="BN8" s="11" t="s">
        <v>58</v>
      </c>
      <c r="BO8" s="11" t="s">
        <v>58</v>
      </c>
      <c r="BP8" s="11" t="s">
        <v>58</v>
      </c>
      <c r="BQ8" s="11" t="s">
        <v>58</v>
      </c>
      <c r="BR8" s="11" t="s">
        <v>58</v>
      </c>
      <c r="BS8" s="11" t="s">
        <v>58</v>
      </c>
      <c r="BT8" s="11" t="s">
        <v>58</v>
      </c>
      <c r="BU8" s="11" t="s">
        <v>58</v>
      </c>
      <c r="BV8" s="11" t="s">
        <v>58</v>
      </c>
      <c r="BW8" s="11" t="s">
        <v>58</v>
      </c>
      <c r="BX8" s="11" t="s">
        <v>58</v>
      </c>
      <c r="BY8" s="11" t="s">
        <v>58</v>
      </c>
      <c r="BZ8" s="11" t="s">
        <v>58</v>
      </c>
      <c r="CA8" s="11" t="s">
        <v>58</v>
      </c>
      <c r="CB8" s="11" t="s">
        <v>58</v>
      </c>
      <c r="CC8" s="11" t="s">
        <v>58</v>
      </c>
      <c r="CD8" s="11" t="s">
        <v>58</v>
      </c>
      <c r="CE8" s="11" t="s">
        <v>58</v>
      </c>
      <c r="CF8" s="11" t="s">
        <v>58</v>
      </c>
      <c r="CG8" s="11" t="s">
        <v>58</v>
      </c>
      <c r="CH8" s="11" t="s">
        <v>58</v>
      </c>
      <c r="CI8" s="11" t="s">
        <v>58</v>
      </c>
      <c r="CJ8" s="11" t="s">
        <v>58</v>
      </c>
      <c r="CK8" s="11" t="s">
        <v>58</v>
      </c>
      <c r="CL8" s="11" t="s">
        <v>58</v>
      </c>
      <c r="CM8" s="11" t="s">
        <v>58</v>
      </c>
      <c r="CN8" s="11" t="s">
        <v>58</v>
      </c>
      <c r="CO8" s="11" t="s">
        <v>58</v>
      </c>
      <c r="CP8" s="11" t="s">
        <v>58</v>
      </c>
      <c r="CQ8" s="11" t="s">
        <v>58</v>
      </c>
      <c r="CR8" s="11" t="s">
        <v>58</v>
      </c>
      <c r="CS8" s="11" t="s">
        <v>58</v>
      </c>
      <c r="CT8" s="11" t="s">
        <v>58</v>
      </c>
      <c r="CU8" s="11" t="s">
        <v>58</v>
      </c>
      <c r="CV8" s="11" t="s">
        <v>58</v>
      </c>
      <c r="CW8" s="11"/>
      <c r="CX8" s="11" t="s">
        <v>58</v>
      </c>
      <c r="CY8" s="11" t="s">
        <v>58</v>
      </c>
      <c r="CZ8" s="11" t="s">
        <v>58</v>
      </c>
      <c r="DA8" s="11" t="s">
        <v>58</v>
      </c>
      <c r="DB8" s="11" t="s">
        <v>58</v>
      </c>
      <c r="DC8" s="11" t="s">
        <v>58</v>
      </c>
      <c r="DD8" s="11" t="s">
        <v>58</v>
      </c>
      <c r="DE8" s="11" t="s">
        <v>58</v>
      </c>
      <c r="DF8" s="11" t="s">
        <v>58</v>
      </c>
      <c r="DG8" s="11" t="s">
        <v>58</v>
      </c>
      <c r="DH8" s="11" t="s">
        <v>58</v>
      </c>
      <c r="DI8" s="11" t="s">
        <v>58</v>
      </c>
      <c r="DJ8" s="11" t="s">
        <v>58</v>
      </c>
      <c r="DK8" s="11" t="s">
        <v>58</v>
      </c>
      <c r="DL8" s="11" t="s">
        <v>58</v>
      </c>
      <c r="DM8" s="11" t="s">
        <v>58</v>
      </c>
      <c r="DN8" s="11" t="s">
        <v>58</v>
      </c>
      <c r="DO8" s="11" t="s">
        <v>58</v>
      </c>
      <c r="DP8" s="11" t="s">
        <v>58</v>
      </c>
      <c r="DQ8" s="11" t="s">
        <v>58</v>
      </c>
      <c r="DR8" s="11" t="s">
        <v>58</v>
      </c>
      <c r="DS8" s="11" t="s">
        <v>58</v>
      </c>
      <c r="DT8" s="11" t="s">
        <v>58</v>
      </c>
      <c r="DU8" s="11" t="s">
        <v>58</v>
      </c>
      <c r="DV8" s="11" t="s">
        <v>58</v>
      </c>
      <c r="DW8" s="11" t="s">
        <v>58</v>
      </c>
      <c r="DX8" s="11" t="s">
        <v>58</v>
      </c>
      <c r="DY8" s="11" t="s">
        <v>58</v>
      </c>
      <c r="DZ8" s="11" t="s">
        <v>58</v>
      </c>
      <c r="EA8" s="11" t="s">
        <v>58</v>
      </c>
      <c r="EB8" s="11" t="s">
        <v>58</v>
      </c>
      <c r="EC8" s="11" t="s">
        <v>58</v>
      </c>
      <c r="ED8" s="11" t="s">
        <v>58</v>
      </c>
      <c r="EE8" s="11" t="s">
        <v>58</v>
      </c>
      <c r="EF8" s="11" t="s">
        <v>58</v>
      </c>
      <c r="EG8" s="11" t="s">
        <v>58</v>
      </c>
      <c r="EH8" s="11" t="s">
        <v>58</v>
      </c>
      <c r="EI8" s="11" t="s">
        <v>58</v>
      </c>
      <c r="EJ8" s="11" t="s">
        <v>58</v>
      </c>
      <c r="EK8" s="11"/>
      <c r="EL8" s="11" t="s">
        <v>58</v>
      </c>
      <c r="EM8" s="11" t="s">
        <v>58</v>
      </c>
      <c r="EN8" s="11" t="s">
        <v>58</v>
      </c>
      <c r="EO8" s="11" t="s">
        <v>58</v>
      </c>
      <c r="EP8" s="11" t="s">
        <v>58</v>
      </c>
      <c r="EQ8" s="11" t="s">
        <v>58</v>
      </c>
      <c r="ER8" s="11" t="s">
        <v>58</v>
      </c>
      <c r="ES8" s="11" t="s">
        <v>58</v>
      </c>
      <c r="ET8" s="11" t="s">
        <v>58</v>
      </c>
      <c r="EU8" s="11" t="s">
        <v>58</v>
      </c>
      <c r="EV8" s="11" t="s">
        <v>58</v>
      </c>
      <c r="EW8" s="11" t="s">
        <v>58</v>
      </c>
      <c r="EX8" s="11" t="s">
        <v>58</v>
      </c>
      <c r="EY8" s="11" t="s">
        <v>58</v>
      </c>
      <c r="EZ8" s="11" t="s">
        <v>58</v>
      </c>
      <c r="FA8" s="11" t="s">
        <v>58</v>
      </c>
      <c r="FB8" s="11" t="s">
        <v>58</v>
      </c>
      <c r="FC8" s="11" t="s">
        <v>58</v>
      </c>
      <c r="FD8" s="11" t="s">
        <v>58</v>
      </c>
      <c r="FE8" s="11" t="s">
        <v>58</v>
      </c>
      <c r="FF8" s="11" t="s">
        <v>58</v>
      </c>
      <c r="FG8" s="11" t="s">
        <v>58</v>
      </c>
      <c r="FH8" s="11" t="s">
        <v>58</v>
      </c>
      <c r="FI8" s="11" t="s">
        <v>58</v>
      </c>
      <c r="FJ8" s="11" t="s">
        <v>58</v>
      </c>
      <c r="FK8" s="11" t="s">
        <v>58</v>
      </c>
      <c r="FL8" s="11" t="s">
        <v>58</v>
      </c>
      <c r="FM8" s="11" t="s">
        <v>58</v>
      </c>
      <c r="FN8" s="11" t="s">
        <v>58</v>
      </c>
      <c r="FO8" s="11" t="s">
        <v>58</v>
      </c>
      <c r="FP8" s="11"/>
      <c r="FQ8" s="11" t="s">
        <v>58</v>
      </c>
      <c r="FR8" s="11"/>
      <c r="FS8" s="11" t="s">
        <v>59</v>
      </c>
      <c r="FT8" s="11">
        <v>199</v>
      </c>
      <c r="FU8" s="11">
        <v>199</v>
      </c>
      <c r="FV8" s="11">
        <v>198.5</v>
      </c>
      <c r="FW8" s="11">
        <v>198.5</v>
      </c>
      <c r="FX8" s="11">
        <v>198.5</v>
      </c>
      <c r="FY8" s="11">
        <v>198.5</v>
      </c>
      <c r="FZ8" s="11">
        <v>198.5</v>
      </c>
      <c r="GA8" s="11">
        <v>198.5</v>
      </c>
      <c r="GB8" s="11">
        <v>198.5</v>
      </c>
      <c r="GC8" s="11">
        <v>198.5</v>
      </c>
      <c r="GD8" s="11">
        <v>198.5</v>
      </c>
      <c r="GE8" s="11">
        <v>198.5</v>
      </c>
      <c r="GF8" s="11">
        <v>198.5</v>
      </c>
      <c r="GG8" s="11">
        <v>198.5</v>
      </c>
      <c r="GH8" s="11">
        <v>199</v>
      </c>
      <c r="GI8" s="11">
        <v>198.5</v>
      </c>
      <c r="GJ8" s="11" t="s">
        <v>60</v>
      </c>
      <c r="GK8" s="11">
        <v>198.5</v>
      </c>
      <c r="GL8" s="11">
        <v>198.5</v>
      </c>
      <c r="GM8" s="11"/>
      <c r="GN8" s="11"/>
      <c r="GO8" s="11">
        <v>198</v>
      </c>
      <c r="GP8" s="11">
        <v>198</v>
      </c>
      <c r="GQ8" s="11">
        <v>198.5</v>
      </c>
      <c r="GR8" s="11">
        <v>198.5</v>
      </c>
      <c r="GS8" s="11">
        <v>198</v>
      </c>
      <c r="GT8" s="11">
        <v>198</v>
      </c>
      <c r="GU8" s="11">
        <v>198</v>
      </c>
      <c r="GV8" s="11">
        <v>198</v>
      </c>
      <c r="GW8" s="11">
        <v>198</v>
      </c>
      <c r="GX8" s="11">
        <v>198</v>
      </c>
      <c r="GY8" s="11">
        <v>195</v>
      </c>
      <c r="GZ8" s="11">
        <v>195</v>
      </c>
      <c r="HA8" s="11">
        <v>195</v>
      </c>
      <c r="HB8" s="11">
        <v>194.5</v>
      </c>
      <c r="HC8" s="11">
        <v>194.5</v>
      </c>
      <c r="HD8" s="11">
        <v>195</v>
      </c>
      <c r="HE8" s="11">
        <v>194.5</v>
      </c>
      <c r="HF8" s="11">
        <v>194.5</v>
      </c>
      <c r="HG8" s="11">
        <v>195</v>
      </c>
      <c r="HH8" s="11">
        <v>195</v>
      </c>
      <c r="HI8" s="11">
        <v>195</v>
      </c>
      <c r="HJ8" s="11">
        <v>195</v>
      </c>
      <c r="HK8" s="11">
        <v>195</v>
      </c>
      <c r="HL8" s="11">
        <v>195</v>
      </c>
      <c r="HM8" s="11">
        <v>195.5</v>
      </c>
      <c r="HN8" s="11">
        <v>195</v>
      </c>
      <c r="HO8" s="11">
        <v>195</v>
      </c>
      <c r="HP8" s="11">
        <v>195</v>
      </c>
      <c r="HQ8" s="11">
        <v>195</v>
      </c>
      <c r="HR8" s="11">
        <v>195.5</v>
      </c>
      <c r="HS8" s="11">
        <v>195</v>
      </c>
      <c r="HT8" s="11">
        <v>195.5</v>
      </c>
      <c r="HU8" s="11">
        <v>195</v>
      </c>
      <c r="HV8" s="11">
        <v>195.5</v>
      </c>
      <c r="HW8" s="11">
        <v>195.5</v>
      </c>
      <c r="HX8" s="11">
        <v>195</v>
      </c>
      <c r="HY8" s="11">
        <v>195</v>
      </c>
      <c r="HZ8" s="11">
        <v>195</v>
      </c>
      <c r="IA8" s="11">
        <v>195.5</v>
      </c>
      <c r="IB8" s="11">
        <v>194</v>
      </c>
      <c r="IC8" s="11">
        <v>193.5</v>
      </c>
      <c r="ID8" s="11">
        <v>193.5</v>
      </c>
      <c r="IE8" s="11">
        <v>193</v>
      </c>
      <c r="IF8" s="11">
        <v>193</v>
      </c>
      <c r="IG8" s="11">
        <v>193</v>
      </c>
      <c r="IH8" s="11">
        <v>193</v>
      </c>
      <c r="II8" s="11">
        <v>193.5</v>
      </c>
      <c r="IJ8" s="11">
        <v>193</v>
      </c>
      <c r="IK8" s="11">
        <v>193</v>
      </c>
      <c r="IL8" s="11">
        <v>193</v>
      </c>
      <c r="IM8" s="11">
        <v>193.5</v>
      </c>
      <c r="IN8" s="11">
        <v>193.5</v>
      </c>
      <c r="IO8" s="11">
        <v>194</v>
      </c>
      <c r="IP8" s="11">
        <v>194</v>
      </c>
      <c r="IQ8" s="11">
        <v>193.5</v>
      </c>
      <c r="IR8" s="11">
        <v>193.5</v>
      </c>
      <c r="IS8" s="11">
        <v>193.5</v>
      </c>
      <c r="IT8" s="11">
        <v>193.5</v>
      </c>
      <c r="IU8" s="11">
        <v>193.5</v>
      </c>
      <c r="IV8" s="11">
        <v>193.5</v>
      </c>
      <c r="IW8" s="11">
        <v>193.5</v>
      </c>
      <c r="IX8" s="11">
        <v>193.5</v>
      </c>
      <c r="IY8" s="11">
        <v>193.5</v>
      </c>
      <c r="IZ8" s="11">
        <v>193.5</v>
      </c>
      <c r="JA8" s="11">
        <v>193.5</v>
      </c>
      <c r="JB8" s="11">
        <v>193.5</v>
      </c>
      <c r="JC8" s="11">
        <v>193.5</v>
      </c>
      <c r="JD8" s="11">
        <v>193</v>
      </c>
      <c r="JE8" s="11">
        <v>193</v>
      </c>
      <c r="JF8" s="11">
        <v>192.5</v>
      </c>
      <c r="JG8" s="11">
        <v>193</v>
      </c>
      <c r="JH8" s="11">
        <v>192.5</v>
      </c>
      <c r="JI8" s="11">
        <v>192.5</v>
      </c>
      <c r="JJ8" s="11">
        <v>192.5</v>
      </c>
      <c r="JK8" s="11">
        <v>192.5</v>
      </c>
      <c r="JL8" s="11">
        <v>193</v>
      </c>
      <c r="JM8" s="11">
        <v>193</v>
      </c>
      <c r="JN8" s="11">
        <v>193</v>
      </c>
      <c r="JO8" s="11">
        <v>193.5</v>
      </c>
      <c r="JP8" s="11">
        <v>193.5</v>
      </c>
      <c r="JQ8" s="11">
        <v>193.5</v>
      </c>
      <c r="JR8" s="11">
        <v>193</v>
      </c>
      <c r="JS8" s="11">
        <v>193</v>
      </c>
      <c r="JT8" s="11">
        <v>193</v>
      </c>
      <c r="JU8" s="11">
        <v>192.5</v>
      </c>
      <c r="JV8" s="11">
        <v>192.5</v>
      </c>
      <c r="JW8" s="11">
        <v>192.5</v>
      </c>
      <c r="JX8" s="11">
        <v>193</v>
      </c>
      <c r="JY8" s="11">
        <v>192.5</v>
      </c>
      <c r="JZ8" s="11">
        <v>192.5</v>
      </c>
      <c r="KA8" s="11">
        <v>193.5</v>
      </c>
      <c r="KB8" s="11">
        <v>193</v>
      </c>
      <c r="KC8" s="11">
        <v>192.5</v>
      </c>
      <c r="KD8" s="11">
        <v>192.5</v>
      </c>
      <c r="KE8" s="11">
        <v>192.5</v>
      </c>
      <c r="KF8" s="11">
        <v>192</v>
      </c>
      <c r="KG8" s="11">
        <v>192.5</v>
      </c>
      <c r="KH8" s="11">
        <v>192</v>
      </c>
      <c r="KI8" s="11">
        <v>192.5</v>
      </c>
      <c r="KJ8" s="11">
        <v>175</v>
      </c>
      <c r="KK8" s="11">
        <v>159.5</v>
      </c>
      <c r="KL8" s="11">
        <v>154</v>
      </c>
      <c r="KM8" s="11">
        <v>147.5</v>
      </c>
      <c r="KN8" s="11">
        <v>148</v>
      </c>
      <c r="KO8" s="11">
        <v>148</v>
      </c>
      <c r="KP8" s="11">
        <v>147.5</v>
      </c>
      <c r="KQ8" s="11">
        <v>148</v>
      </c>
      <c r="KR8" s="11">
        <v>148</v>
      </c>
      <c r="KS8" s="11">
        <v>148</v>
      </c>
      <c r="KT8" s="11">
        <v>147</v>
      </c>
      <c r="KU8" s="11">
        <v>147.5</v>
      </c>
      <c r="KV8" s="11">
        <v>141.5</v>
      </c>
      <c r="KW8" s="11">
        <v>138.5</v>
      </c>
      <c r="KX8" s="11">
        <v>139</v>
      </c>
      <c r="KY8" s="11">
        <v>141</v>
      </c>
      <c r="KZ8" s="11">
        <v>141.5</v>
      </c>
      <c r="LA8" s="11">
        <v>141</v>
      </c>
      <c r="LB8" s="11">
        <v>138</v>
      </c>
      <c r="LC8" s="11">
        <v>138</v>
      </c>
      <c r="LD8" s="11">
        <v>138.5</v>
      </c>
      <c r="LE8" s="11">
        <v>139</v>
      </c>
      <c r="LF8" s="11">
        <v>137</v>
      </c>
      <c r="LG8" s="11">
        <v>140</v>
      </c>
      <c r="LH8" s="11">
        <v>139</v>
      </c>
      <c r="LI8" s="11">
        <v>140</v>
      </c>
      <c r="LJ8" s="11">
        <v>137.5</v>
      </c>
      <c r="LK8" s="11">
        <v>136.5</v>
      </c>
      <c r="LL8" s="11">
        <v>135</v>
      </c>
      <c r="LM8" s="11">
        <v>134</v>
      </c>
      <c r="LN8" s="11">
        <v>134</v>
      </c>
      <c r="LO8" s="11">
        <v>136</v>
      </c>
      <c r="LP8" s="11">
        <v>136.5</v>
      </c>
      <c r="LQ8" s="11">
        <v>136</v>
      </c>
      <c r="LR8" s="11">
        <v>143</v>
      </c>
      <c r="LS8" s="11">
        <v>144</v>
      </c>
      <c r="LT8" s="11">
        <v>143</v>
      </c>
      <c r="LU8" s="11">
        <v>139</v>
      </c>
      <c r="LV8" s="11">
        <v>139</v>
      </c>
      <c r="LW8" s="11">
        <v>129</v>
      </c>
      <c r="LX8" s="11">
        <v>136.5</v>
      </c>
      <c r="LY8" s="11">
        <v>131.5</v>
      </c>
      <c r="LZ8" s="11">
        <v>146</v>
      </c>
      <c r="MA8" s="11">
        <v>142</v>
      </c>
      <c r="MB8" s="11">
        <v>141</v>
      </c>
      <c r="MC8" s="11">
        <v>148</v>
      </c>
      <c r="MD8" s="11">
        <v>152</v>
      </c>
      <c r="ME8" s="11">
        <v>148</v>
      </c>
      <c r="MF8" s="11">
        <v>149</v>
      </c>
      <c r="MG8" s="11">
        <v>150</v>
      </c>
      <c r="MH8" s="11">
        <v>150.5</v>
      </c>
      <c r="MI8" s="11">
        <v>151</v>
      </c>
      <c r="MJ8" s="11">
        <v>150.5</v>
      </c>
      <c r="MK8" s="11">
        <v>154</v>
      </c>
      <c r="ML8" s="11">
        <v>154</v>
      </c>
      <c r="MM8" s="11">
        <v>152</v>
      </c>
      <c r="MN8" s="11">
        <v>152</v>
      </c>
      <c r="MO8" s="11">
        <v>151</v>
      </c>
      <c r="MP8" s="11">
        <v>146</v>
      </c>
      <c r="MQ8" s="11">
        <v>145.5</v>
      </c>
      <c r="MR8" s="11">
        <v>146</v>
      </c>
      <c r="MS8" s="11">
        <v>146</v>
      </c>
      <c r="MT8" s="11">
        <v>144.5</v>
      </c>
      <c r="MU8" s="11">
        <v>141.5</v>
      </c>
      <c r="MV8" s="11">
        <v>144</v>
      </c>
      <c r="MW8" s="11">
        <v>146</v>
      </c>
      <c r="MX8" s="11">
        <v>147</v>
      </c>
      <c r="MY8" s="11">
        <v>144</v>
      </c>
      <c r="MZ8" s="11">
        <v>146</v>
      </c>
      <c r="NA8" s="11">
        <v>146</v>
      </c>
      <c r="NB8" s="11">
        <v>147</v>
      </c>
      <c r="NC8" s="11">
        <v>146.5</v>
      </c>
      <c r="ND8" s="11">
        <v>151</v>
      </c>
      <c r="NE8" s="11">
        <v>149</v>
      </c>
      <c r="NF8" s="11">
        <v>144</v>
      </c>
      <c r="NG8" s="11">
        <v>137.5</v>
      </c>
      <c r="NH8" s="11">
        <v>134</v>
      </c>
      <c r="NI8" s="11">
        <v>130</v>
      </c>
      <c r="NJ8" s="11">
        <v>129.5</v>
      </c>
      <c r="NK8" s="11">
        <v>128.5</v>
      </c>
      <c r="NL8" s="11">
        <v>128</v>
      </c>
      <c r="NM8" s="11">
        <v>124.5</v>
      </c>
      <c r="NN8" s="11">
        <v>125</v>
      </c>
      <c r="NO8" s="11">
        <v>126.5</v>
      </c>
      <c r="NP8" s="11">
        <v>129</v>
      </c>
      <c r="NQ8" s="11">
        <v>124</v>
      </c>
      <c r="NR8" s="11">
        <v>125</v>
      </c>
      <c r="NS8" s="11">
        <v>126</v>
      </c>
      <c r="NT8" s="11">
        <v>127.5</v>
      </c>
      <c r="NU8" s="11">
        <v>127.5</v>
      </c>
      <c r="NV8" s="11">
        <v>127.5</v>
      </c>
      <c r="NW8" s="11">
        <v>125.5</v>
      </c>
      <c r="NX8" s="11">
        <v>129</v>
      </c>
      <c r="NY8" s="11">
        <v>130</v>
      </c>
      <c r="NZ8" s="11">
        <v>132.5</v>
      </c>
      <c r="OA8" s="11">
        <v>132.5</v>
      </c>
      <c r="OB8" s="11">
        <v>133</v>
      </c>
      <c r="OC8" s="11">
        <v>133</v>
      </c>
      <c r="OD8" s="11">
        <v>133</v>
      </c>
      <c r="OE8" s="11">
        <v>133</v>
      </c>
      <c r="OF8" s="11">
        <v>133</v>
      </c>
      <c r="OG8" s="11">
        <v>132.5</v>
      </c>
      <c r="OH8" s="11">
        <v>133.5</v>
      </c>
      <c r="OI8" s="11">
        <v>135</v>
      </c>
      <c r="OJ8" s="11">
        <v>136</v>
      </c>
      <c r="OK8" s="11">
        <v>135</v>
      </c>
      <c r="OL8" s="11">
        <v>135.5</v>
      </c>
      <c r="OM8" s="11">
        <v>136</v>
      </c>
      <c r="ON8" s="11">
        <v>137.5</v>
      </c>
      <c r="OO8" s="11">
        <v>138.5</v>
      </c>
      <c r="OP8" s="11">
        <v>138.5</v>
      </c>
      <c r="OQ8" s="11">
        <v>138.5</v>
      </c>
      <c r="OR8" s="11">
        <v>138</v>
      </c>
      <c r="OS8" s="11">
        <v>139</v>
      </c>
      <c r="OT8" s="11">
        <v>140</v>
      </c>
      <c r="OU8" s="11">
        <v>141.5</v>
      </c>
      <c r="OV8" s="11">
        <v>141.5</v>
      </c>
      <c r="OW8" s="11">
        <v>142</v>
      </c>
      <c r="OX8" s="11">
        <v>136.5</v>
      </c>
      <c r="OY8" s="11">
        <v>134.5</v>
      </c>
      <c r="OZ8" s="11">
        <v>137.5</v>
      </c>
      <c r="PA8" s="11">
        <v>135.5</v>
      </c>
      <c r="PB8" s="11">
        <v>135.5</v>
      </c>
      <c r="PC8" s="11">
        <v>133.5</v>
      </c>
      <c r="PD8" s="11">
        <v>136</v>
      </c>
      <c r="PE8" s="11">
        <v>137</v>
      </c>
      <c r="PF8" s="11">
        <v>137.5</v>
      </c>
      <c r="PG8" s="11">
        <v>140</v>
      </c>
      <c r="PH8" s="11">
        <v>140</v>
      </c>
      <c r="PI8" s="11">
        <v>140</v>
      </c>
      <c r="PJ8" s="11">
        <v>140</v>
      </c>
      <c r="PK8" s="11">
        <v>140</v>
      </c>
      <c r="PL8" s="11">
        <v>136.5</v>
      </c>
      <c r="PM8" s="11">
        <v>139</v>
      </c>
      <c r="PN8" s="11">
        <v>141.5</v>
      </c>
      <c r="PO8" s="11">
        <v>142</v>
      </c>
      <c r="PP8" s="11">
        <v>142</v>
      </c>
      <c r="PQ8" s="11">
        <v>142.5</v>
      </c>
      <c r="PR8" s="11">
        <v>142</v>
      </c>
      <c r="PS8" s="11">
        <v>143.5</v>
      </c>
      <c r="PT8" s="11">
        <v>143.5</v>
      </c>
      <c r="PU8" s="11">
        <v>144.5</v>
      </c>
      <c r="PV8" s="11">
        <v>146</v>
      </c>
      <c r="PW8" s="11">
        <v>146.5</v>
      </c>
      <c r="PX8" s="11">
        <v>147.5</v>
      </c>
      <c r="PY8" s="11">
        <v>149</v>
      </c>
      <c r="PZ8" s="11">
        <v>149</v>
      </c>
      <c r="QA8" s="11">
        <v>149</v>
      </c>
      <c r="QB8" s="11">
        <v>149.5</v>
      </c>
      <c r="QC8" s="11">
        <v>149.5</v>
      </c>
      <c r="QD8" s="11">
        <v>151.5</v>
      </c>
      <c r="QE8" s="11">
        <v>153</v>
      </c>
      <c r="QF8" s="11">
        <v>151</v>
      </c>
      <c r="QG8" s="11">
        <v>149</v>
      </c>
      <c r="QH8" s="11">
        <v>150.5</v>
      </c>
    </row>
    <row r="9" spans="1:450" x14ac:dyDescent="0.4">
      <c r="A9" s="1">
        <v>1</v>
      </c>
      <c r="B9" s="1" t="s">
        <v>29</v>
      </c>
      <c r="C9" s="9">
        <v>2248</v>
      </c>
      <c r="D9" s="10" t="s">
        <v>192</v>
      </c>
      <c r="E9" s="11" t="s">
        <v>22</v>
      </c>
      <c r="F9" s="11">
        <v>56.4</v>
      </c>
      <c r="G9" s="11">
        <v>56.9</v>
      </c>
      <c r="H9" s="11">
        <v>62</v>
      </c>
      <c r="I9" s="11">
        <v>58.5</v>
      </c>
      <c r="J9" s="11">
        <v>58.3</v>
      </c>
      <c r="K9" s="11">
        <v>57.9</v>
      </c>
      <c r="L9" s="11">
        <v>58.1</v>
      </c>
      <c r="M9" s="11">
        <v>59.4</v>
      </c>
      <c r="N9" s="11">
        <v>59.4</v>
      </c>
      <c r="O9" s="11">
        <v>57.5</v>
      </c>
      <c r="P9" s="11">
        <v>58.5</v>
      </c>
      <c r="Q9" s="11">
        <v>59.6</v>
      </c>
      <c r="R9" s="11">
        <v>61.5</v>
      </c>
      <c r="S9" s="11">
        <v>62.2</v>
      </c>
      <c r="T9" s="11">
        <v>62.7</v>
      </c>
      <c r="U9" s="11">
        <v>63.6</v>
      </c>
      <c r="V9" s="11">
        <v>65.2</v>
      </c>
      <c r="W9" s="11">
        <v>65.2</v>
      </c>
      <c r="X9" s="11">
        <v>62.5</v>
      </c>
      <c r="Y9" s="11">
        <v>65.400000000000006</v>
      </c>
      <c r="Z9" s="11">
        <v>66</v>
      </c>
      <c r="AA9" s="11">
        <v>61.4</v>
      </c>
      <c r="AB9" s="11">
        <v>55.9</v>
      </c>
      <c r="AC9" s="11">
        <v>59</v>
      </c>
      <c r="AD9" s="11">
        <v>58.2</v>
      </c>
      <c r="AE9" s="11">
        <v>58.8</v>
      </c>
      <c r="AF9" s="11">
        <v>58.9</v>
      </c>
      <c r="AG9" s="11">
        <v>57.3</v>
      </c>
      <c r="AH9" s="11">
        <v>56.7</v>
      </c>
      <c r="AI9" s="11">
        <v>55.3</v>
      </c>
      <c r="AJ9" s="11">
        <v>55</v>
      </c>
      <c r="AK9" s="11">
        <v>55</v>
      </c>
      <c r="AL9" s="11">
        <v>54.7</v>
      </c>
      <c r="AM9" s="11">
        <v>54.7</v>
      </c>
      <c r="AN9" s="11">
        <v>54.6</v>
      </c>
      <c r="AO9" s="11">
        <v>55.3</v>
      </c>
      <c r="AP9" s="11">
        <v>55.8</v>
      </c>
      <c r="AQ9" s="11">
        <v>56.3</v>
      </c>
      <c r="AR9" s="11">
        <v>56.3</v>
      </c>
      <c r="AS9" s="11">
        <v>56.3</v>
      </c>
      <c r="AT9" s="11">
        <v>56.6</v>
      </c>
      <c r="AU9" s="11">
        <v>56.7</v>
      </c>
      <c r="AV9" s="11">
        <v>55.4</v>
      </c>
      <c r="AW9" s="11">
        <v>56.4</v>
      </c>
      <c r="AX9" s="11">
        <v>56.4</v>
      </c>
      <c r="AY9" s="11">
        <v>55.5</v>
      </c>
      <c r="AZ9" s="11">
        <v>57.5</v>
      </c>
      <c r="BA9" s="11">
        <v>57.7</v>
      </c>
      <c r="BB9" s="11">
        <v>56.8</v>
      </c>
      <c r="BC9" s="11">
        <v>55.4</v>
      </c>
      <c r="BD9" s="11">
        <v>55.1</v>
      </c>
      <c r="BE9" s="11">
        <v>55.1</v>
      </c>
      <c r="BF9" s="11">
        <v>54.7</v>
      </c>
      <c r="BG9" s="11">
        <v>54.3</v>
      </c>
      <c r="BH9" s="11">
        <v>54.5</v>
      </c>
      <c r="BI9" s="11">
        <v>54.2</v>
      </c>
      <c r="BJ9" s="11">
        <v>54.6</v>
      </c>
      <c r="BK9" s="11">
        <v>55</v>
      </c>
      <c r="BL9" s="11">
        <v>55.2</v>
      </c>
      <c r="BM9" s="11">
        <v>54.9</v>
      </c>
      <c r="BN9" s="11">
        <v>54.8</v>
      </c>
      <c r="BO9" s="11">
        <v>54.1</v>
      </c>
      <c r="BP9" s="11">
        <v>54.7</v>
      </c>
      <c r="BQ9" s="11">
        <v>54.3</v>
      </c>
      <c r="BR9" s="11">
        <v>54.1</v>
      </c>
      <c r="BS9" s="11">
        <v>57.8</v>
      </c>
      <c r="BT9" s="11">
        <v>55.6</v>
      </c>
      <c r="BU9" s="11">
        <v>54.4</v>
      </c>
      <c r="BV9" s="11">
        <v>54.5</v>
      </c>
      <c r="BW9" s="11">
        <v>55.1</v>
      </c>
      <c r="BX9" s="11">
        <v>56</v>
      </c>
      <c r="BY9" s="11">
        <v>56.5</v>
      </c>
      <c r="BZ9" s="11">
        <v>57.4</v>
      </c>
      <c r="CA9" s="11">
        <v>57</v>
      </c>
      <c r="CB9" s="11">
        <v>58.6</v>
      </c>
      <c r="CC9" s="11">
        <v>59.9</v>
      </c>
      <c r="CD9" s="11">
        <v>59.4</v>
      </c>
      <c r="CE9" s="11">
        <v>57.5</v>
      </c>
      <c r="CF9" s="11">
        <v>55.6</v>
      </c>
      <c r="CG9" s="11">
        <v>56.4</v>
      </c>
      <c r="CH9" s="11">
        <v>54.3</v>
      </c>
      <c r="CI9" s="11">
        <v>52.8</v>
      </c>
      <c r="CJ9" s="11">
        <v>53.2</v>
      </c>
      <c r="CK9" s="11">
        <v>53.2</v>
      </c>
      <c r="CL9" s="11">
        <v>53.3</v>
      </c>
      <c r="CM9" s="11">
        <v>48.5</v>
      </c>
      <c r="CN9" s="11">
        <v>49.1</v>
      </c>
      <c r="CO9" s="11">
        <v>49.3</v>
      </c>
      <c r="CP9" s="11">
        <v>48.9</v>
      </c>
      <c r="CQ9" s="11">
        <v>48.1</v>
      </c>
      <c r="CR9" s="11">
        <v>48.65</v>
      </c>
      <c r="CS9" s="11">
        <v>48.2</v>
      </c>
      <c r="CT9" s="11">
        <v>48.9</v>
      </c>
      <c r="CU9" s="11">
        <v>49.25</v>
      </c>
      <c r="CV9" s="11">
        <v>49.95</v>
      </c>
      <c r="CW9" s="11">
        <v>49.3</v>
      </c>
      <c r="CX9" s="11">
        <v>48.7</v>
      </c>
      <c r="CY9" s="11">
        <v>48.95</v>
      </c>
      <c r="CZ9" s="11">
        <v>49.8</v>
      </c>
      <c r="DA9" s="11">
        <v>49.75</v>
      </c>
      <c r="DB9" s="11">
        <v>52</v>
      </c>
      <c r="DC9" s="11">
        <v>52.7</v>
      </c>
      <c r="DD9" s="11">
        <v>49.85</v>
      </c>
      <c r="DE9" s="11">
        <v>48.75</v>
      </c>
      <c r="DF9" s="11">
        <v>48.9</v>
      </c>
      <c r="DG9" s="11">
        <v>48.65</v>
      </c>
      <c r="DH9" s="11">
        <v>48.6</v>
      </c>
      <c r="DI9" s="11">
        <v>48.6</v>
      </c>
      <c r="DJ9" s="11">
        <v>48.6</v>
      </c>
      <c r="DK9" s="11">
        <v>48.6</v>
      </c>
      <c r="DL9" s="11">
        <v>47</v>
      </c>
      <c r="DM9" s="11">
        <v>48.8</v>
      </c>
      <c r="DN9" s="11">
        <v>49.8</v>
      </c>
      <c r="DO9" s="11">
        <v>48.5</v>
      </c>
      <c r="DP9" s="11">
        <v>49.15</v>
      </c>
      <c r="DQ9" s="11">
        <v>49.3</v>
      </c>
      <c r="DR9" s="11">
        <v>48.2</v>
      </c>
      <c r="DS9" s="11">
        <v>48.2</v>
      </c>
      <c r="DT9" s="11">
        <v>46.75</v>
      </c>
      <c r="DU9" s="11">
        <v>46.4</v>
      </c>
      <c r="DV9" s="11">
        <v>46.1</v>
      </c>
      <c r="DW9" s="11">
        <v>47.7</v>
      </c>
      <c r="DX9" s="11">
        <v>47.6</v>
      </c>
      <c r="DY9" s="11">
        <v>47.6</v>
      </c>
      <c r="DZ9" s="11">
        <v>47.55</v>
      </c>
      <c r="EA9" s="11">
        <v>48</v>
      </c>
      <c r="EB9" s="11">
        <v>48</v>
      </c>
      <c r="EC9" s="11">
        <v>48.6</v>
      </c>
      <c r="ED9" s="11">
        <v>48.85</v>
      </c>
      <c r="EE9" s="11">
        <v>49.25</v>
      </c>
      <c r="EF9" s="11">
        <v>49.3</v>
      </c>
      <c r="EG9" s="11">
        <v>49.3</v>
      </c>
      <c r="EH9" s="11">
        <v>49.25</v>
      </c>
      <c r="EI9" s="11">
        <v>49.85</v>
      </c>
      <c r="EJ9" s="11">
        <v>49.9</v>
      </c>
      <c r="EK9" s="11">
        <v>49.35</v>
      </c>
      <c r="EL9" s="11">
        <v>49.35</v>
      </c>
      <c r="EM9" s="11">
        <v>49.25</v>
      </c>
      <c r="EN9" s="11">
        <v>49.5</v>
      </c>
      <c r="EO9" s="11">
        <v>49.95</v>
      </c>
      <c r="EP9" s="11">
        <v>49.25</v>
      </c>
      <c r="EQ9" s="11">
        <v>49.5</v>
      </c>
      <c r="ER9" s="11">
        <v>49.05</v>
      </c>
      <c r="ES9" s="11">
        <v>49.1</v>
      </c>
      <c r="ET9" s="11">
        <v>48.8</v>
      </c>
      <c r="EU9" s="11">
        <v>49.3</v>
      </c>
      <c r="EV9" s="11">
        <v>48.75</v>
      </c>
      <c r="EW9" s="11">
        <v>48.4</v>
      </c>
      <c r="EX9" s="11">
        <v>48</v>
      </c>
      <c r="EY9" s="11">
        <v>48.75</v>
      </c>
      <c r="EZ9" s="11">
        <v>49.1</v>
      </c>
      <c r="FA9" s="11">
        <v>49.15</v>
      </c>
      <c r="FB9" s="11">
        <v>49.15</v>
      </c>
      <c r="FC9" s="11">
        <v>49.35</v>
      </c>
      <c r="FD9" s="11">
        <v>49.45</v>
      </c>
      <c r="FE9" s="11">
        <v>49.45</v>
      </c>
      <c r="FF9" s="11">
        <v>49.15</v>
      </c>
      <c r="FG9" s="11">
        <v>49.45</v>
      </c>
      <c r="FH9" s="11">
        <v>49.75</v>
      </c>
      <c r="FI9" s="11">
        <v>49.5</v>
      </c>
      <c r="FJ9" s="11">
        <v>49.25</v>
      </c>
      <c r="FK9" s="11">
        <v>49.45</v>
      </c>
      <c r="FL9" s="11">
        <v>49.4</v>
      </c>
      <c r="FM9" s="11">
        <v>49.65</v>
      </c>
      <c r="FN9" s="11">
        <v>49.75</v>
      </c>
      <c r="FO9" s="11">
        <v>49.8</v>
      </c>
      <c r="FP9" s="11">
        <v>49.9</v>
      </c>
      <c r="FQ9" s="11">
        <v>50.6</v>
      </c>
      <c r="FR9" s="11">
        <v>49.7</v>
      </c>
      <c r="FS9" s="11">
        <v>50</v>
      </c>
      <c r="FT9" s="11">
        <v>50</v>
      </c>
      <c r="FU9" s="11">
        <v>49.55</v>
      </c>
      <c r="FV9" s="11">
        <v>50</v>
      </c>
      <c r="FW9" s="11">
        <v>50.3</v>
      </c>
      <c r="FX9" s="11">
        <v>49.9</v>
      </c>
      <c r="FY9" s="11">
        <v>50</v>
      </c>
      <c r="FZ9" s="11">
        <v>49.95</v>
      </c>
      <c r="GA9" s="11">
        <v>49.85</v>
      </c>
      <c r="GB9" s="11">
        <v>49.3</v>
      </c>
      <c r="GC9" s="11">
        <v>49.6</v>
      </c>
      <c r="GD9" s="11">
        <v>50</v>
      </c>
      <c r="GE9" s="11">
        <v>49.1</v>
      </c>
      <c r="GF9" s="11">
        <v>49.85</v>
      </c>
      <c r="GG9" s="11">
        <v>51.1</v>
      </c>
      <c r="GH9" s="11">
        <v>51.4</v>
      </c>
      <c r="GI9" s="11">
        <v>51.3</v>
      </c>
      <c r="GJ9" s="11">
        <v>51.4</v>
      </c>
      <c r="GK9" s="11">
        <v>50.2</v>
      </c>
      <c r="GL9" s="11">
        <v>50.3</v>
      </c>
      <c r="GM9" s="11">
        <v>49.5</v>
      </c>
      <c r="GN9" s="11">
        <v>49.65</v>
      </c>
      <c r="GO9" s="11">
        <v>49.55</v>
      </c>
      <c r="GP9" s="11">
        <v>49.45</v>
      </c>
      <c r="GQ9" s="11">
        <v>48.8</v>
      </c>
      <c r="GR9" s="11">
        <v>49</v>
      </c>
      <c r="GS9" s="11">
        <v>49.15</v>
      </c>
      <c r="GT9" s="11">
        <v>48.7</v>
      </c>
      <c r="GU9" s="11">
        <v>48.6</v>
      </c>
      <c r="GV9" s="11">
        <v>48.3</v>
      </c>
      <c r="GW9" s="11">
        <v>48</v>
      </c>
      <c r="GX9" s="11">
        <v>49</v>
      </c>
      <c r="GY9" s="11">
        <v>47.5</v>
      </c>
      <c r="GZ9" s="11">
        <v>43.2</v>
      </c>
      <c r="HA9" s="11">
        <v>43</v>
      </c>
      <c r="HB9" s="11">
        <v>43</v>
      </c>
      <c r="HC9" s="11">
        <v>42.95</v>
      </c>
      <c r="HD9" s="11">
        <v>42.95</v>
      </c>
      <c r="HE9" s="11">
        <v>42.95</v>
      </c>
      <c r="HF9" s="11">
        <v>43.5</v>
      </c>
      <c r="HG9" s="11">
        <v>43.15</v>
      </c>
      <c r="HH9" s="11">
        <v>43.4</v>
      </c>
      <c r="HI9" s="11">
        <v>43.55</v>
      </c>
      <c r="HJ9" s="11">
        <v>42.95</v>
      </c>
      <c r="HK9" s="11">
        <v>42.85</v>
      </c>
      <c r="HL9" s="11">
        <v>42.5</v>
      </c>
      <c r="HM9" s="11">
        <v>42</v>
      </c>
      <c r="HN9" s="11">
        <v>42</v>
      </c>
      <c r="HO9" s="11">
        <v>41.9</v>
      </c>
      <c r="HP9" s="11">
        <v>41.85</v>
      </c>
      <c r="HQ9" s="11">
        <v>43.35</v>
      </c>
      <c r="HR9" s="11">
        <v>43.1</v>
      </c>
      <c r="HS9" s="11">
        <v>43.15</v>
      </c>
      <c r="HT9" s="11">
        <v>43.15</v>
      </c>
      <c r="HU9" s="11">
        <v>43.25</v>
      </c>
      <c r="HV9" s="11">
        <v>43.35</v>
      </c>
      <c r="HW9" s="11">
        <v>43</v>
      </c>
      <c r="HX9" s="11">
        <v>43</v>
      </c>
      <c r="HY9" s="11">
        <v>43.8</v>
      </c>
      <c r="HZ9" s="11">
        <v>43.95</v>
      </c>
      <c r="IA9" s="11">
        <v>43.8</v>
      </c>
      <c r="IB9" s="11">
        <v>42.5</v>
      </c>
      <c r="IC9" s="11">
        <v>42.7</v>
      </c>
      <c r="ID9" s="11">
        <v>42.6</v>
      </c>
      <c r="IE9" s="11">
        <v>43.35</v>
      </c>
      <c r="IF9" s="11">
        <v>43.1</v>
      </c>
      <c r="IG9" s="11">
        <v>43.1</v>
      </c>
      <c r="IH9" s="11">
        <v>43.1</v>
      </c>
      <c r="II9" s="11">
        <v>43.05</v>
      </c>
      <c r="IJ9" s="11">
        <v>43.5</v>
      </c>
      <c r="IK9" s="11">
        <v>44</v>
      </c>
      <c r="IL9" s="11">
        <v>42.9</v>
      </c>
      <c r="IM9" s="11">
        <v>42.6</v>
      </c>
      <c r="IN9" s="11">
        <v>42.6</v>
      </c>
      <c r="IO9" s="11">
        <v>41.95</v>
      </c>
      <c r="IP9" s="11">
        <v>44.5</v>
      </c>
      <c r="IQ9" s="11">
        <v>44.3</v>
      </c>
      <c r="IR9" s="11">
        <v>44.5</v>
      </c>
      <c r="IS9" s="11">
        <v>44.75</v>
      </c>
      <c r="IT9" s="11">
        <v>44.65</v>
      </c>
      <c r="IU9" s="11">
        <v>44.75</v>
      </c>
      <c r="IV9" s="11">
        <v>44.65</v>
      </c>
      <c r="IW9" s="11">
        <v>44.25</v>
      </c>
      <c r="IX9" s="11">
        <v>45.45</v>
      </c>
      <c r="IY9" s="11">
        <v>45.8</v>
      </c>
      <c r="IZ9" s="11">
        <v>45.9</v>
      </c>
      <c r="JA9" s="11">
        <v>45.15</v>
      </c>
      <c r="JB9" s="11">
        <v>44.85</v>
      </c>
      <c r="JC9" s="11">
        <v>43.6</v>
      </c>
      <c r="JD9" s="11">
        <v>44.7</v>
      </c>
      <c r="JE9" s="11">
        <v>44.5</v>
      </c>
      <c r="JF9" s="11">
        <v>44.65</v>
      </c>
      <c r="JG9" s="11">
        <v>47.5</v>
      </c>
      <c r="JH9" s="11">
        <v>47.55</v>
      </c>
      <c r="JI9" s="11">
        <v>47.55</v>
      </c>
      <c r="JJ9" s="11">
        <v>47.9</v>
      </c>
      <c r="JK9" s="11">
        <v>47.8</v>
      </c>
      <c r="JL9" s="11">
        <v>47.95</v>
      </c>
      <c r="JM9" s="11">
        <v>48</v>
      </c>
      <c r="JN9" s="11">
        <v>47.25</v>
      </c>
      <c r="JO9" s="11">
        <v>47.8</v>
      </c>
      <c r="JP9" s="11">
        <v>49.05</v>
      </c>
      <c r="JQ9" s="11">
        <v>47.25</v>
      </c>
      <c r="JR9" s="11">
        <v>48</v>
      </c>
      <c r="JS9" s="11">
        <v>47.85</v>
      </c>
      <c r="JT9" s="11">
        <v>47.85</v>
      </c>
      <c r="JU9" s="11">
        <v>47.5</v>
      </c>
      <c r="JV9" s="11">
        <v>46.4</v>
      </c>
      <c r="JW9" s="11">
        <v>46.85</v>
      </c>
      <c r="JX9" s="11">
        <v>46.35</v>
      </c>
      <c r="JY9" s="11">
        <v>47.4</v>
      </c>
      <c r="JZ9" s="11">
        <v>47.4</v>
      </c>
      <c r="KA9" s="11">
        <v>47.85</v>
      </c>
      <c r="KB9" s="11">
        <v>48.4</v>
      </c>
      <c r="KC9" s="11">
        <v>47.3</v>
      </c>
      <c r="KD9" s="11">
        <v>47.5</v>
      </c>
      <c r="KE9" s="11">
        <v>48.2</v>
      </c>
      <c r="KF9" s="11">
        <v>48.5</v>
      </c>
      <c r="KG9" s="11">
        <v>49.1</v>
      </c>
      <c r="KH9" s="11">
        <v>49.05</v>
      </c>
      <c r="KI9" s="11">
        <v>49.5</v>
      </c>
      <c r="KJ9" s="11">
        <v>49.1</v>
      </c>
      <c r="KK9" s="11">
        <v>49.55</v>
      </c>
      <c r="KL9" s="11">
        <v>48.9</v>
      </c>
      <c r="KM9" s="11">
        <v>49.95</v>
      </c>
      <c r="KN9" s="11">
        <v>49.95</v>
      </c>
      <c r="KO9" s="11">
        <v>49.3</v>
      </c>
      <c r="KP9" s="11">
        <v>50</v>
      </c>
      <c r="KQ9" s="11">
        <v>51.6</v>
      </c>
      <c r="KR9" s="11">
        <v>51.6</v>
      </c>
      <c r="KS9" s="11">
        <v>51.6</v>
      </c>
      <c r="KT9" s="11">
        <v>52.2</v>
      </c>
      <c r="KU9" s="11">
        <v>51.3</v>
      </c>
      <c r="KV9" s="11">
        <v>50</v>
      </c>
      <c r="KW9" s="11">
        <v>50.8</v>
      </c>
      <c r="KX9" s="11">
        <v>51.7</v>
      </c>
      <c r="KY9" s="11">
        <v>51.8</v>
      </c>
      <c r="KZ9" s="11">
        <v>51.7</v>
      </c>
      <c r="LA9" s="11">
        <v>51.8</v>
      </c>
      <c r="LB9" s="11">
        <v>51.9</v>
      </c>
      <c r="LC9" s="11">
        <v>52</v>
      </c>
      <c r="LD9" s="11">
        <v>51</v>
      </c>
      <c r="LE9" s="11">
        <v>52.4</v>
      </c>
      <c r="LF9" s="11">
        <v>50.6</v>
      </c>
      <c r="LG9" s="11">
        <v>54</v>
      </c>
      <c r="LH9" s="11">
        <v>53.5</v>
      </c>
      <c r="LI9" s="11">
        <v>54</v>
      </c>
      <c r="LJ9" s="11">
        <v>53.6</v>
      </c>
      <c r="LK9" s="11">
        <v>52.6</v>
      </c>
      <c r="LL9" s="11">
        <v>49.6</v>
      </c>
      <c r="LM9" s="11">
        <v>49.3</v>
      </c>
      <c r="LN9" s="11">
        <v>47</v>
      </c>
      <c r="LO9" s="11">
        <v>47.85</v>
      </c>
      <c r="LP9" s="11">
        <v>49.35</v>
      </c>
      <c r="LQ9" s="11">
        <v>49.7</v>
      </c>
      <c r="LR9" s="11">
        <v>48.45</v>
      </c>
      <c r="LS9" s="11">
        <v>49.05</v>
      </c>
      <c r="LT9" s="11">
        <v>44.6</v>
      </c>
      <c r="LU9" s="11">
        <v>44.25</v>
      </c>
      <c r="LV9" s="11">
        <v>45.85</v>
      </c>
      <c r="LW9" s="11">
        <v>41.7</v>
      </c>
      <c r="LX9" s="11">
        <v>46.3</v>
      </c>
      <c r="LY9" s="11">
        <v>51.4</v>
      </c>
      <c r="LZ9" s="11">
        <v>57.1</v>
      </c>
      <c r="MA9" s="11">
        <v>56.3</v>
      </c>
      <c r="MB9" s="11">
        <v>54.8</v>
      </c>
      <c r="MC9" s="11">
        <v>57.8</v>
      </c>
      <c r="MD9" s="11">
        <v>60.2</v>
      </c>
      <c r="ME9" s="11">
        <v>61.2</v>
      </c>
      <c r="MF9" s="11">
        <v>61.7</v>
      </c>
      <c r="MG9" s="11">
        <v>62.7</v>
      </c>
      <c r="MH9" s="11">
        <v>63.2</v>
      </c>
      <c r="MI9" s="11">
        <v>63.8</v>
      </c>
      <c r="MJ9" s="11">
        <v>60.8</v>
      </c>
      <c r="MK9" s="11">
        <v>59.8</v>
      </c>
      <c r="ML9" s="11">
        <v>59</v>
      </c>
      <c r="MM9" s="11">
        <v>58.4</v>
      </c>
      <c r="MN9" s="11">
        <v>60.4</v>
      </c>
      <c r="MO9" s="11">
        <v>66.900000000000006</v>
      </c>
      <c r="MP9" s="11">
        <v>68.34</v>
      </c>
      <c r="MQ9" s="11">
        <v>68.66</v>
      </c>
      <c r="MR9" s="11">
        <v>67.77</v>
      </c>
      <c r="MS9" s="11">
        <v>68.11</v>
      </c>
      <c r="MT9" s="11">
        <v>67.739999999999995</v>
      </c>
      <c r="MU9" s="11">
        <v>67.47</v>
      </c>
      <c r="MV9" s="11">
        <v>67.58</v>
      </c>
      <c r="MW9" s="11">
        <v>68.209999999999994</v>
      </c>
      <c r="MX9" s="11">
        <v>68.819999999999993</v>
      </c>
      <c r="MY9" s="11">
        <v>67.75</v>
      </c>
      <c r="MZ9" s="11">
        <v>68.89</v>
      </c>
      <c r="NA9" s="11">
        <v>69.55</v>
      </c>
      <c r="NB9" s="11">
        <v>70</v>
      </c>
      <c r="NC9" s="11">
        <v>70.709999999999994</v>
      </c>
      <c r="ND9" s="11">
        <v>71.84</v>
      </c>
      <c r="NE9" s="11">
        <v>71.099999999999994</v>
      </c>
      <c r="NF9" s="11">
        <v>72.36</v>
      </c>
      <c r="NG9" s="11">
        <v>71.94</v>
      </c>
      <c r="NH9" s="11">
        <v>68.209999999999994</v>
      </c>
      <c r="NI9" s="11">
        <v>68.11</v>
      </c>
      <c r="NJ9" s="11">
        <v>67.239999999999995</v>
      </c>
      <c r="NK9" s="11">
        <v>66.349999999999994</v>
      </c>
      <c r="NL9" s="11">
        <v>67.08</v>
      </c>
      <c r="NM9" s="11">
        <v>67.8</v>
      </c>
      <c r="NN9" s="11">
        <v>67.72</v>
      </c>
      <c r="NO9" s="11">
        <v>66.790000000000006</v>
      </c>
      <c r="NP9" s="11">
        <v>66.03</v>
      </c>
      <c r="NQ9" s="11">
        <v>67.510000000000005</v>
      </c>
      <c r="NR9" s="11">
        <v>66.42</v>
      </c>
      <c r="NS9" s="11">
        <v>66.2</v>
      </c>
      <c r="NT9" s="11">
        <v>65.5</v>
      </c>
      <c r="NU9" s="11">
        <v>65.34</v>
      </c>
      <c r="NV9" s="11">
        <v>65.94</v>
      </c>
      <c r="NW9" s="11">
        <v>63.92</v>
      </c>
      <c r="NX9" s="11">
        <v>65.239999999999995</v>
      </c>
      <c r="NY9" s="11">
        <v>64.849999999999994</v>
      </c>
      <c r="NZ9" s="11">
        <v>65.67</v>
      </c>
      <c r="OA9" s="11">
        <v>66.25</v>
      </c>
      <c r="OB9" s="11">
        <v>66.2</v>
      </c>
      <c r="OC9" s="11">
        <v>68.72</v>
      </c>
      <c r="OD9" s="11">
        <v>67.03</v>
      </c>
      <c r="OE9" s="11">
        <v>68.489999999999995</v>
      </c>
      <c r="OF9" s="11">
        <v>67.75</v>
      </c>
      <c r="OG9" s="11">
        <v>68.61</v>
      </c>
      <c r="OH9" s="11">
        <v>67.55</v>
      </c>
      <c r="OI9" s="11">
        <v>67.819999999999993</v>
      </c>
      <c r="OJ9" s="11">
        <v>67.84</v>
      </c>
      <c r="OK9" s="11">
        <v>68.73</v>
      </c>
      <c r="OL9" s="11">
        <v>68.45</v>
      </c>
      <c r="OM9" s="11">
        <v>67.63</v>
      </c>
      <c r="ON9" s="11">
        <v>68.97</v>
      </c>
      <c r="OO9" s="11">
        <v>68.95</v>
      </c>
      <c r="OP9" s="11">
        <v>69.36</v>
      </c>
      <c r="OQ9" s="11">
        <v>69.239999999999995</v>
      </c>
      <c r="OR9" s="11">
        <v>69.599999999999994</v>
      </c>
      <c r="OS9" s="11">
        <v>69.41</v>
      </c>
      <c r="OT9" s="11">
        <v>69.17</v>
      </c>
      <c r="OU9" s="11">
        <v>68.56</v>
      </c>
      <c r="OV9" s="11">
        <v>65.95</v>
      </c>
      <c r="OW9" s="11">
        <v>65.73</v>
      </c>
      <c r="OX9" s="11">
        <v>65.87</v>
      </c>
      <c r="OY9" s="11">
        <v>66.69</v>
      </c>
      <c r="OZ9" s="11">
        <v>66.5</v>
      </c>
      <c r="PA9" s="11">
        <v>66.16</v>
      </c>
      <c r="PB9" s="11">
        <v>65.89</v>
      </c>
      <c r="PC9" s="11">
        <v>65.459999999999994</v>
      </c>
      <c r="PD9" s="11">
        <v>68.3</v>
      </c>
      <c r="PE9" s="11">
        <v>69.03</v>
      </c>
      <c r="PF9" s="11">
        <v>68.959999999999994</v>
      </c>
      <c r="PG9" s="11">
        <v>69.33</v>
      </c>
      <c r="PH9" s="11">
        <v>69.59</v>
      </c>
      <c r="PI9" s="11">
        <v>69.48</v>
      </c>
      <c r="PJ9" s="11">
        <v>70.66</v>
      </c>
      <c r="PK9" s="11">
        <v>71.05</v>
      </c>
      <c r="PL9" s="11">
        <v>70.209999999999994</v>
      </c>
      <c r="PM9" s="11">
        <v>71.180000000000007</v>
      </c>
      <c r="PN9" s="11">
        <v>71.27</v>
      </c>
      <c r="PO9" s="11">
        <v>71.83</v>
      </c>
      <c r="PP9" s="11">
        <v>71.760000000000005</v>
      </c>
      <c r="PQ9" s="11">
        <v>69.650000000000006</v>
      </c>
      <c r="PR9" s="11">
        <v>70.040000000000006</v>
      </c>
      <c r="PS9" s="11">
        <v>71.05</v>
      </c>
      <c r="PT9" s="11">
        <v>74.739999999999995</v>
      </c>
      <c r="PU9" s="11">
        <v>74.44</v>
      </c>
      <c r="PV9" s="11">
        <v>75.38</v>
      </c>
      <c r="PW9" s="11">
        <v>72.94</v>
      </c>
      <c r="PX9" s="11">
        <v>70.22</v>
      </c>
      <c r="PY9" s="11">
        <v>68.67</v>
      </c>
      <c r="PZ9" s="11">
        <v>63.03</v>
      </c>
      <c r="QA9" s="11">
        <v>62.13</v>
      </c>
      <c r="QB9" s="11">
        <v>64.290000000000006</v>
      </c>
      <c r="QC9" s="11">
        <v>61.6</v>
      </c>
      <c r="QD9" s="11">
        <v>56.3</v>
      </c>
      <c r="QE9" s="11">
        <v>52.6</v>
      </c>
      <c r="QF9" s="11">
        <v>52.13</v>
      </c>
      <c r="QG9" s="11">
        <v>51.91</v>
      </c>
      <c r="QH9" s="11">
        <v>50.07</v>
      </c>
    </row>
    <row r="10" spans="1:450" x14ac:dyDescent="0.4">
      <c r="A10" s="1">
        <v>3</v>
      </c>
      <c r="B10" s="1" t="s">
        <v>37</v>
      </c>
      <c r="C10" s="9">
        <v>2761</v>
      </c>
      <c r="D10" s="10" t="s">
        <v>193</v>
      </c>
      <c r="E10" s="11" t="s">
        <v>32</v>
      </c>
      <c r="F10" s="11">
        <v>15.07</v>
      </c>
      <c r="G10" s="11">
        <v>15.3</v>
      </c>
      <c r="H10" s="11">
        <v>15.25</v>
      </c>
      <c r="I10" s="11">
        <v>15.2</v>
      </c>
      <c r="J10" s="11">
        <v>15.11</v>
      </c>
      <c r="K10" s="11">
        <v>14.51</v>
      </c>
      <c r="L10" s="11">
        <v>14.61</v>
      </c>
      <c r="M10" s="11">
        <v>14.61</v>
      </c>
      <c r="N10" s="11">
        <v>14.61</v>
      </c>
      <c r="O10" s="11">
        <v>14.61</v>
      </c>
      <c r="P10" s="11">
        <v>14.43</v>
      </c>
      <c r="Q10" s="11">
        <v>15.09</v>
      </c>
      <c r="R10" s="11">
        <v>15.43</v>
      </c>
      <c r="S10" s="11">
        <v>15.43</v>
      </c>
      <c r="T10" s="11">
        <v>15.43</v>
      </c>
      <c r="U10" s="11">
        <v>15.46</v>
      </c>
      <c r="V10" s="11">
        <v>15.46</v>
      </c>
      <c r="W10" s="11">
        <v>14.91</v>
      </c>
      <c r="X10" s="11">
        <v>15.26</v>
      </c>
      <c r="Y10" s="11">
        <v>15.54</v>
      </c>
      <c r="Z10" s="11">
        <v>15.27</v>
      </c>
      <c r="AA10" s="11">
        <v>15</v>
      </c>
      <c r="AB10" s="11">
        <v>15.46</v>
      </c>
      <c r="AC10" s="11">
        <v>15.46</v>
      </c>
      <c r="AD10" s="11">
        <v>15.48</v>
      </c>
      <c r="AE10" s="11">
        <v>15.34</v>
      </c>
      <c r="AF10" s="11">
        <v>15.05</v>
      </c>
      <c r="AG10" s="11">
        <v>15.3</v>
      </c>
      <c r="AH10" s="11">
        <v>15.11</v>
      </c>
      <c r="AI10" s="11">
        <v>15.5</v>
      </c>
      <c r="AJ10" s="11">
        <v>15.45</v>
      </c>
      <c r="AK10" s="11">
        <v>14.9</v>
      </c>
      <c r="AL10" s="11">
        <v>14.97</v>
      </c>
      <c r="AM10" s="11">
        <v>14.93</v>
      </c>
      <c r="AN10" s="11">
        <v>14.93</v>
      </c>
      <c r="AO10" s="11">
        <v>15.25</v>
      </c>
      <c r="AP10" s="11">
        <v>15.3</v>
      </c>
      <c r="AQ10" s="11">
        <v>14.95</v>
      </c>
      <c r="AR10" s="11">
        <v>15.17</v>
      </c>
      <c r="AS10" s="11">
        <v>15.02</v>
      </c>
      <c r="AT10" s="11">
        <v>14.91</v>
      </c>
      <c r="AU10" s="11">
        <v>15.54</v>
      </c>
      <c r="AV10" s="11">
        <v>15.3</v>
      </c>
      <c r="AW10" s="11">
        <v>15.52</v>
      </c>
      <c r="AX10" s="11">
        <v>14.98</v>
      </c>
      <c r="AY10" s="11">
        <v>15.55</v>
      </c>
      <c r="AZ10" s="11">
        <v>15.48</v>
      </c>
      <c r="BA10" s="11">
        <v>15.55</v>
      </c>
      <c r="BB10" s="11">
        <v>15.5</v>
      </c>
      <c r="BC10" s="11">
        <v>15.16</v>
      </c>
      <c r="BD10" s="11">
        <v>15.09</v>
      </c>
      <c r="BE10" s="11">
        <v>14.96</v>
      </c>
      <c r="BF10" s="11">
        <v>15.03</v>
      </c>
      <c r="BG10" s="11">
        <v>15.2</v>
      </c>
      <c r="BH10" s="11">
        <v>15.2</v>
      </c>
      <c r="BI10" s="11">
        <v>15.23</v>
      </c>
      <c r="BJ10" s="11">
        <v>15.11</v>
      </c>
      <c r="BK10" s="11">
        <v>15.12</v>
      </c>
      <c r="BL10" s="11">
        <v>15</v>
      </c>
      <c r="BM10" s="11">
        <v>14.92</v>
      </c>
      <c r="BN10" s="11">
        <v>15.08</v>
      </c>
      <c r="BO10" s="11">
        <v>15.03</v>
      </c>
      <c r="BP10" s="11">
        <v>15.65</v>
      </c>
      <c r="BQ10" s="11">
        <v>15.5</v>
      </c>
      <c r="BR10" s="11">
        <v>15.47</v>
      </c>
      <c r="BS10" s="11">
        <v>15.74</v>
      </c>
      <c r="BT10" s="11">
        <v>15.75</v>
      </c>
      <c r="BU10" s="11">
        <v>15.22</v>
      </c>
      <c r="BV10" s="11">
        <v>15.3</v>
      </c>
      <c r="BW10" s="11">
        <v>15.46</v>
      </c>
      <c r="BX10" s="11">
        <v>16</v>
      </c>
      <c r="BY10" s="11">
        <v>15.54</v>
      </c>
      <c r="BZ10" s="11">
        <v>15.96</v>
      </c>
      <c r="CA10" s="11">
        <v>16.04</v>
      </c>
      <c r="CB10" s="11">
        <v>15.3</v>
      </c>
      <c r="CC10" s="11">
        <v>16</v>
      </c>
      <c r="CD10" s="11">
        <v>15.43</v>
      </c>
      <c r="CE10" s="11">
        <v>15.85</v>
      </c>
      <c r="CF10" s="11">
        <v>15.41</v>
      </c>
      <c r="CG10" s="11">
        <v>15.42</v>
      </c>
      <c r="CH10" s="11">
        <v>15.65</v>
      </c>
      <c r="CI10" s="11">
        <v>15.64</v>
      </c>
      <c r="CJ10" s="11">
        <v>16</v>
      </c>
      <c r="CK10" s="11">
        <v>15.82</v>
      </c>
      <c r="CL10" s="11">
        <v>15.8</v>
      </c>
      <c r="CM10" s="11">
        <v>16.5</v>
      </c>
      <c r="CN10" s="11">
        <v>16.5</v>
      </c>
      <c r="CO10" s="11">
        <v>16.39</v>
      </c>
      <c r="CP10" s="11">
        <v>16.059999999999999</v>
      </c>
      <c r="CQ10" s="11">
        <v>16.03</v>
      </c>
      <c r="CR10" s="11">
        <v>15.92</v>
      </c>
      <c r="CS10" s="11">
        <v>15.3</v>
      </c>
      <c r="CT10" s="11">
        <v>15.54</v>
      </c>
      <c r="CU10" s="11">
        <v>15.3</v>
      </c>
      <c r="CV10" s="11">
        <v>15.23</v>
      </c>
      <c r="CW10" s="11">
        <v>15.57</v>
      </c>
      <c r="CX10" s="11">
        <v>15.15</v>
      </c>
      <c r="CY10" s="11">
        <v>15.16</v>
      </c>
      <c r="CZ10" s="11">
        <v>15.32</v>
      </c>
      <c r="DA10" s="11">
        <v>15.45</v>
      </c>
      <c r="DB10" s="11">
        <v>15.65</v>
      </c>
      <c r="DC10" s="11">
        <v>15.57</v>
      </c>
      <c r="DD10" s="11">
        <v>15.2</v>
      </c>
      <c r="DE10" s="11">
        <v>15.79</v>
      </c>
      <c r="DF10" s="11">
        <v>15.36</v>
      </c>
      <c r="DG10" s="11">
        <v>15.51</v>
      </c>
      <c r="DH10" s="11">
        <v>15.96</v>
      </c>
      <c r="DI10" s="11">
        <v>15.77</v>
      </c>
      <c r="DJ10" s="11">
        <v>15.58</v>
      </c>
      <c r="DK10" s="11">
        <v>15.97</v>
      </c>
      <c r="DL10" s="11">
        <v>15.98</v>
      </c>
      <c r="DM10" s="11">
        <v>16.239999999999998</v>
      </c>
      <c r="DN10" s="11">
        <v>16.03</v>
      </c>
      <c r="DO10" s="11">
        <v>16.190000000000001</v>
      </c>
      <c r="DP10" s="11">
        <v>16.38</v>
      </c>
      <c r="DQ10" s="11">
        <v>16.71</v>
      </c>
      <c r="DR10" s="11">
        <v>17.02</v>
      </c>
      <c r="DS10" s="11">
        <v>17.23</v>
      </c>
      <c r="DT10" s="11">
        <v>17.3</v>
      </c>
      <c r="DU10" s="11">
        <v>17.41</v>
      </c>
      <c r="DV10" s="11">
        <v>17.350000000000001</v>
      </c>
      <c r="DW10" s="11">
        <v>17.79</v>
      </c>
      <c r="DX10" s="11">
        <v>18</v>
      </c>
      <c r="DY10" s="11">
        <v>18</v>
      </c>
      <c r="DZ10" s="11">
        <v>17.8</v>
      </c>
      <c r="EA10" s="11">
        <v>17.850000000000001</v>
      </c>
      <c r="EB10" s="11">
        <v>17.329999999999998</v>
      </c>
      <c r="EC10" s="11">
        <v>17.739999999999998</v>
      </c>
      <c r="ED10" s="11">
        <v>17.68</v>
      </c>
      <c r="EE10" s="11">
        <v>17.7</v>
      </c>
      <c r="EF10" s="11">
        <v>17.98</v>
      </c>
      <c r="EG10" s="11">
        <v>17.61</v>
      </c>
      <c r="EH10" s="11">
        <v>17.78</v>
      </c>
      <c r="EI10" s="11">
        <v>18.079999999999998</v>
      </c>
      <c r="EJ10" s="11">
        <v>17.989999999999998</v>
      </c>
      <c r="EK10" s="11">
        <v>18.07</v>
      </c>
      <c r="EL10" s="11">
        <v>18.149999999999999</v>
      </c>
      <c r="EM10" s="11">
        <v>18.149999999999999</v>
      </c>
      <c r="EN10" s="11">
        <v>17.93</v>
      </c>
      <c r="EO10" s="11">
        <v>18.04</v>
      </c>
      <c r="EP10" s="11">
        <v>18.100000000000001</v>
      </c>
      <c r="EQ10" s="11">
        <v>18.12</v>
      </c>
      <c r="ER10" s="11">
        <v>18.14</v>
      </c>
      <c r="ES10" s="11">
        <v>18.18</v>
      </c>
      <c r="ET10" s="11">
        <v>18.399999999999999</v>
      </c>
      <c r="EU10" s="11">
        <v>18.399999999999999</v>
      </c>
      <c r="EV10" s="11">
        <v>18.75</v>
      </c>
      <c r="EW10" s="11">
        <v>18.600000000000001</v>
      </c>
      <c r="EX10" s="11">
        <v>18.399999999999999</v>
      </c>
      <c r="EY10" s="11">
        <v>18.21</v>
      </c>
      <c r="EZ10" s="11">
        <v>18.23</v>
      </c>
      <c r="FA10" s="11">
        <v>18.22</v>
      </c>
      <c r="FB10" s="11">
        <v>18.329999999999998</v>
      </c>
      <c r="FC10" s="11">
        <v>18.97</v>
      </c>
      <c r="FD10" s="11">
        <v>18.32</v>
      </c>
      <c r="FE10" s="11">
        <v>18.37</v>
      </c>
      <c r="FF10" s="11">
        <v>18.98</v>
      </c>
      <c r="FG10" s="11">
        <v>18.98</v>
      </c>
      <c r="FH10" s="11">
        <v>18.43</v>
      </c>
      <c r="FI10" s="11">
        <v>18.43</v>
      </c>
      <c r="FJ10" s="11">
        <v>18.809999999999999</v>
      </c>
      <c r="FK10" s="11">
        <v>18.850000000000001</v>
      </c>
      <c r="FL10" s="11">
        <v>19.02</v>
      </c>
      <c r="FM10" s="11">
        <v>19.420000000000002</v>
      </c>
      <c r="FN10" s="11">
        <v>19.16</v>
      </c>
      <c r="FO10" s="11">
        <v>19.38</v>
      </c>
      <c r="FP10" s="11">
        <v>19.100000000000001</v>
      </c>
      <c r="FQ10" s="11">
        <v>19.43</v>
      </c>
      <c r="FR10" s="11">
        <v>19.239999999999998</v>
      </c>
      <c r="FS10" s="11">
        <v>18.84</v>
      </c>
      <c r="FT10" s="11">
        <v>19.489999999999998</v>
      </c>
      <c r="FU10" s="11">
        <v>19.100000000000001</v>
      </c>
      <c r="FV10" s="11">
        <v>19.11</v>
      </c>
      <c r="FW10" s="11">
        <v>19.03</v>
      </c>
      <c r="FX10" s="11">
        <v>19.03</v>
      </c>
      <c r="FY10" s="11">
        <v>18.93</v>
      </c>
      <c r="FZ10" s="11">
        <v>19.239999999999998</v>
      </c>
      <c r="GA10" s="11">
        <v>19.37</v>
      </c>
      <c r="GB10" s="11">
        <v>19.2</v>
      </c>
      <c r="GC10" s="11">
        <v>18.75</v>
      </c>
      <c r="GD10" s="11">
        <v>19.03</v>
      </c>
      <c r="GE10" s="11">
        <v>18.850000000000001</v>
      </c>
      <c r="GF10" s="11">
        <v>19.57</v>
      </c>
      <c r="GG10" s="11">
        <v>20.190000000000001</v>
      </c>
      <c r="GH10" s="11">
        <v>20.77</v>
      </c>
      <c r="GI10" s="11">
        <v>21.23</v>
      </c>
      <c r="GJ10" s="11">
        <v>21.58</v>
      </c>
      <c r="GK10" s="11">
        <v>21.75</v>
      </c>
      <c r="GL10" s="11">
        <v>21.85</v>
      </c>
      <c r="GM10" s="11">
        <v>21.98</v>
      </c>
      <c r="GN10" s="11">
        <v>21.92</v>
      </c>
      <c r="GO10" s="11">
        <v>22.6</v>
      </c>
      <c r="GP10" s="11">
        <v>21.92</v>
      </c>
      <c r="GQ10" s="11">
        <v>21.94</v>
      </c>
      <c r="GR10" s="11">
        <v>22.07</v>
      </c>
      <c r="GS10" s="11">
        <v>22.4</v>
      </c>
      <c r="GT10" s="11">
        <v>22.4</v>
      </c>
      <c r="GU10" s="11">
        <v>22.61</v>
      </c>
      <c r="GV10" s="11">
        <v>22.09</v>
      </c>
      <c r="GW10" s="11">
        <v>22.25</v>
      </c>
      <c r="GX10" s="11">
        <v>22.03</v>
      </c>
      <c r="GY10" s="11">
        <v>22.27</v>
      </c>
      <c r="GZ10" s="11">
        <v>22.35</v>
      </c>
      <c r="HA10" s="11">
        <v>22.26</v>
      </c>
      <c r="HB10" s="11">
        <v>22.21</v>
      </c>
      <c r="HC10" s="11">
        <v>22.16</v>
      </c>
      <c r="HD10" s="11">
        <v>22.27</v>
      </c>
      <c r="HE10" s="11">
        <v>22.19</v>
      </c>
      <c r="HF10" s="11">
        <v>22.59</v>
      </c>
      <c r="HG10" s="11">
        <v>22.21</v>
      </c>
      <c r="HH10" s="11">
        <v>22.9</v>
      </c>
      <c r="HI10" s="11">
        <v>23.9</v>
      </c>
      <c r="HJ10" s="11">
        <v>23.27</v>
      </c>
      <c r="HK10" s="11">
        <v>23.06</v>
      </c>
      <c r="HL10" s="11">
        <v>23.1</v>
      </c>
      <c r="HM10" s="11">
        <v>23.1</v>
      </c>
      <c r="HN10" s="11">
        <v>23.05</v>
      </c>
      <c r="HO10" s="11">
        <v>22.79</v>
      </c>
      <c r="HP10" s="11">
        <v>22.84</v>
      </c>
      <c r="HQ10" s="11">
        <v>22.77</v>
      </c>
      <c r="HR10" s="11">
        <v>22.64</v>
      </c>
      <c r="HS10" s="11">
        <v>22.77</v>
      </c>
      <c r="HT10" s="11">
        <v>22.8</v>
      </c>
      <c r="HU10" s="11">
        <v>23.03</v>
      </c>
      <c r="HV10" s="11">
        <v>23.03</v>
      </c>
      <c r="HW10" s="11">
        <v>22.58</v>
      </c>
      <c r="HX10" s="11">
        <v>22.75</v>
      </c>
      <c r="HY10" s="11">
        <v>23.02</v>
      </c>
      <c r="HZ10" s="11">
        <v>22.91</v>
      </c>
      <c r="IA10" s="11">
        <v>23.25</v>
      </c>
      <c r="IB10" s="11">
        <v>23.23</v>
      </c>
      <c r="IC10" s="11">
        <v>22.76</v>
      </c>
      <c r="ID10" s="11">
        <v>23.29</v>
      </c>
      <c r="IE10" s="11">
        <v>23.28</v>
      </c>
      <c r="IF10" s="11">
        <v>23.77</v>
      </c>
      <c r="IG10" s="11">
        <v>23.11</v>
      </c>
      <c r="IH10" s="11">
        <v>23.06</v>
      </c>
      <c r="II10" s="11">
        <v>23.23</v>
      </c>
      <c r="IJ10" s="11">
        <v>23.55</v>
      </c>
      <c r="IK10" s="11">
        <v>22.89</v>
      </c>
      <c r="IL10" s="11">
        <v>22.87</v>
      </c>
      <c r="IM10" s="11">
        <v>23.38</v>
      </c>
      <c r="IN10" s="11">
        <v>23.07</v>
      </c>
      <c r="IO10" s="11">
        <v>23.98</v>
      </c>
      <c r="IP10" s="11">
        <v>23.08</v>
      </c>
      <c r="IQ10" s="11">
        <v>23.03</v>
      </c>
      <c r="IR10" s="11">
        <v>22.97</v>
      </c>
      <c r="IS10" s="11">
        <v>22.81</v>
      </c>
      <c r="IT10" s="11">
        <v>22.87</v>
      </c>
      <c r="IU10" s="11">
        <v>23.1</v>
      </c>
      <c r="IV10" s="11">
        <v>23.01</v>
      </c>
      <c r="IW10" s="11">
        <v>24.05</v>
      </c>
      <c r="IX10" s="11">
        <v>23.2</v>
      </c>
      <c r="IY10" s="11">
        <v>23.12</v>
      </c>
      <c r="IZ10" s="11">
        <v>23.49</v>
      </c>
      <c r="JA10" s="11">
        <v>23.49</v>
      </c>
      <c r="JB10" s="11">
        <v>23.99</v>
      </c>
      <c r="JC10" s="11">
        <v>23.95</v>
      </c>
      <c r="JD10" s="11">
        <v>24.04</v>
      </c>
      <c r="JE10" s="11">
        <v>24.37</v>
      </c>
      <c r="JF10" s="11">
        <v>24.05</v>
      </c>
      <c r="JG10" s="11">
        <v>24</v>
      </c>
      <c r="JH10" s="11">
        <v>24</v>
      </c>
      <c r="JI10" s="11">
        <v>23.79</v>
      </c>
      <c r="JJ10" s="11">
        <v>24.5</v>
      </c>
      <c r="JK10" s="11">
        <v>23.95</v>
      </c>
      <c r="JL10" s="11">
        <v>24.14</v>
      </c>
      <c r="JM10" s="11">
        <v>23.56</v>
      </c>
      <c r="JN10" s="11">
        <v>23.36</v>
      </c>
      <c r="JO10" s="11">
        <v>23.09</v>
      </c>
      <c r="JP10" s="11">
        <v>24.3</v>
      </c>
      <c r="JQ10" s="11">
        <v>24.3</v>
      </c>
      <c r="JR10" s="11">
        <v>23.73</v>
      </c>
      <c r="JS10" s="11">
        <v>23.68</v>
      </c>
      <c r="JT10" s="11">
        <v>24.43</v>
      </c>
      <c r="JU10" s="11">
        <v>23.53</v>
      </c>
      <c r="JV10" s="11">
        <v>23.77</v>
      </c>
      <c r="JW10" s="11">
        <v>23.12</v>
      </c>
      <c r="JX10" s="11">
        <v>23.38</v>
      </c>
      <c r="JY10" s="11">
        <v>23.45</v>
      </c>
      <c r="JZ10" s="11">
        <v>23.9</v>
      </c>
      <c r="KA10" s="11">
        <v>23.69</v>
      </c>
      <c r="KB10" s="11">
        <v>23.44</v>
      </c>
      <c r="KC10" s="11">
        <v>24.39</v>
      </c>
      <c r="KD10" s="11">
        <v>25.15</v>
      </c>
      <c r="KE10" s="11">
        <v>25.37</v>
      </c>
      <c r="KF10" s="11">
        <v>23.82</v>
      </c>
      <c r="KG10" s="11">
        <v>23.4</v>
      </c>
      <c r="KH10" s="11">
        <v>23.95</v>
      </c>
      <c r="KI10" s="11">
        <v>23.95</v>
      </c>
      <c r="KJ10" s="11">
        <v>24.25</v>
      </c>
      <c r="KK10" s="11">
        <v>23.99</v>
      </c>
      <c r="KL10" s="11">
        <v>23.7</v>
      </c>
      <c r="KM10" s="11">
        <v>24.17</v>
      </c>
      <c r="KN10" s="11">
        <v>23.92</v>
      </c>
      <c r="KO10" s="11">
        <v>24.17</v>
      </c>
      <c r="KP10" s="11">
        <v>23.29</v>
      </c>
      <c r="KQ10" s="11">
        <v>23.78</v>
      </c>
      <c r="KR10" s="11">
        <v>23.13</v>
      </c>
      <c r="KS10" s="11">
        <v>23.08</v>
      </c>
      <c r="KT10" s="11">
        <v>22.48</v>
      </c>
      <c r="KU10" s="11">
        <v>22.81</v>
      </c>
      <c r="KV10" s="11">
        <v>23.13</v>
      </c>
      <c r="KW10" s="11">
        <v>23.17</v>
      </c>
      <c r="KX10" s="11">
        <v>24.35</v>
      </c>
      <c r="KY10" s="11">
        <v>24.13</v>
      </c>
      <c r="KZ10" s="11">
        <v>24.4</v>
      </c>
      <c r="LA10" s="11">
        <v>23.64</v>
      </c>
      <c r="LB10" s="11">
        <v>23.02</v>
      </c>
      <c r="LC10" s="11">
        <v>22.72</v>
      </c>
      <c r="LD10" s="11">
        <v>23.13</v>
      </c>
      <c r="LE10" s="11">
        <v>22.5</v>
      </c>
      <c r="LF10" s="11">
        <v>22.87</v>
      </c>
      <c r="LG10" s="11">
        <v>23.44</v>
      </c>
      <c r="LH10" s="11">
        <v>23.74</v>
      </c>
      <c r="LI10" s="11">
        <v>24.31</v>
      </c>
      <c r="LJ10" s="11">
        <v>24.51</v>
      </c>
      <c r="LK10" s="11">
        <v>25.43</v>
      </c>
      <c r="LL10" s="11">
        <v>24.96</v>
      </c>
      <c r="LM10" s="11">
        <v>24.23</v>
      </c>
      <c r="LN10" s="11">
        <v>24.13</v>
      </c>
      <c r="LO10" s="11">
        <v>24.08</v>
      </c>
      <c r="LP10" s="11">
        <v>24.41</v>
      </c>
      <c r="LQ10" s="11">
        <v>24.3</v>
      </c>
      <c r="LR10" s="11">
        <v>25.35</v>
      </c>
      <c r="LS10" s="11">
        <v>26.21</v>
      </c>
      <c r="LT10" s="11">
        <v>25.74</v>
      </c>
      <c r="LU10" s="11">
        <v>26.12</v>
      </c>
      <c r="LV10" s="11">
        <v>24.74</v>
      </c>
      <c r="LW10" s="11">
        <v>23.05</v>
      </c>
      <c r="LX10" s="11">
        <v>23.18</v>
      </c>
      <c r="LY10" s="11">
        <v>24.36</v>
      </c>
      <c r="LZ10" s="11">
        <v>27.83</v>
      </c>
      <c r="MA10" s="11">
        <v>28</v>
      </c>
      <c r="MB10" s="11">
        <v>28.37</v>
      </c>
      <c r="MC10" s="11">
        <v>29.26</v>
      </c>
      <c r="MD10" s="11">
        <v>30.18</v>
      </c>
      <c r="ME10" s="11">
        <v>30.5</v>
      </c>
      <c r="MF10" s="11">
        <v>30.15</v>
      </c>
      <c r="MG10" s="11">
        <v>31.32</v>
      </c>
      <c r="MH10" s="11">
        <v>32.700000000000003</v>
      </c>
      <c r="MI10" s="11">
        <v>32.56</v>
      </c>
      <c r="MJ10" s="11">
        <v>32.299999999999997</v>
      </c>
      <c r="MK10" s="11">
        <v>32.6</v>
      </c>
      <c r="ML10" s="11">
        <v>32.700000000000003</v>
      </c>
      <c r="MM10" s="11">
        <v>31.75</v>
      </c>
      <c r="MN10" s="11">
        <v>32.18</v>
      </c>
      <c r="MO10" s="11">
        <v>33.31</v>
      </c>
      <c r="MP10" s="11">
        <v>32.340000000000003</v>
      </c>
      <c r="MQ10" s="11">
        <v>33.200000000000003</v>
      </c>
      <c r="MR10" s="11">
        <v>33.15</v>
      </c>
      <c r="MS10" s="11">
        <v>32.74</v>
      </c>
      <c r="MT10" s="11">
        <v>32.630000000000003</v>
      </c>
      <c r="MU10" s="11">
        <v>32.14</v>
      </c>
      <c r="MV10" s="11">
        <v>32.01</v>
      </c>
      <c r="MW10" s="11">
        <v>32.729999999999997</v>
      </c>
      <c r="MX10" s="11">
        <v>33.5</v>
      </c>
      <c r="MY10" s="11">
        <v>32.89</v>
      </c>
      <c r="MZ10" s="11">
        <v>32.22</v>
      </c>
      <c r="NA10" s="11">
        <v>32.99</v>
      </c>
      <c r="NB10" s="11">
        <v>33.5</v>
      </c>
      <c r="NC10" s="11">
        <v>32.19</v>
      </c>
      <c r="ND10" s="11">
        <v>32.299999999999997</v>
      </c>
      <c r="NE10" s="11">
        <v>31.98</v>
      </c>
      <c r="NF10" s="11">
        <v>31.95</v>
      </c>
      <c r="NG10" s="11">
        <v>31.95</v>
      </c>
      <c r="NH10" s="11">
        <v>31.76</v>
      </c>
      <c r="NI10" s="11">
        <v>30.86</v>
      </c>
      <c r="NJ10" s="11">
        <v>31.73</v>
      </c>
      <c r="NK10" s="11">
        <v>30.44</v>
      </c>
      <c r="NL10" s="11">
        <v>31.61</v>
      </c>
      <c r="NM10" s="11">
        <v>30.66</v>
      </c>
      <c r="NN10" s="11">
        <v>31.78</v>
      </c>
      <c r="NO10" s="11">
        <v>31.27</v>
      </c>
      <c r="NP10" s="11">
        <v>32.799999999999997</v>
      </c>
      <c r="NQ10" s="11">
        <v>31.42</v>
      </c>
      <c r="NR10" s="11">
        <v>32.75</v>
      </c>
      <c r="NS10" s="11">
        <v>33</v>
      </c>
      <c r="NT10" s="11">
        <v>31.21</v>
      </c>
      <c r="NU10" s="11">
        <v>31.8</v>
      </c>
      <c r="NV10" s="11">
        <v>30.63</v>
      </c>
      <c r="NW10" s="11">
        <v>31.75</v>
      </c>
      <c r="NX10" s="11">
        <v>32.9</v>
      </c>
      <c r="NY10" s="11">
        <v>30.4</v>
      </c>
      <c r="NZ10" s="11">
        <v>29.58</v>
      </c>
      <c r="OA10" s="11">
        <v>29.3</v>
      </c>
      <c r="OB10" s="11">
        <v>29</v>
      </c>
      <c r="OC10" s="11">
        <v>29.15</v>
      </c>
      <c r="OD10" s="11">
        <v>28.43</v>
      </c>
      <c r="OE10" s="11">
        <v>28.27</v>
      </c>
      <c r="OF10" s="11">
        <v>29.33</v>
      </c>
      <c r="OG10" s="11">
        <v>29.93</v>
      </c>
      <c r="OH10" s="11">
        <v>30.85</v>
      </c>
      <c r="OI10" s="11">
        <v>30.55</v>
      </c>
      <c r="OJ10" s="11">
        <v>31.5</v>
      </c>
      <c r="OK10" s="11">
        <v>30.93</v>
      </c>
      <c r="OL10" s="11">
        <v>30.4</v>
      </c>
      <c r="OM10" s="11">
        <v>32</v>
      </c>
      <c r="ON10" s="11">
        <v>31.67</v>
      </c>
      <c r="OO10" s="11">
        <v>30.56</v>
      </c>
      <c r="OP10" s="11">
        <v>30.66</v>
      </c>
      <c r="OQ10" s="11">
        <v>31.43</v>
      </c>
      <c r="OR10" s="11">
        <v>31.6</v>
      </c>
      <c r="OS10" s="11">
        <v>32.67</v>
      </c>
      <c r="OT10" s="11">
        <v>31.97</v>
      </c>
      <c r="OU10" s="11">
        <v>34.450000000000003</v>
      </c>
      <c r="OV10" s="11">
        <v>34.479999999999997</v>
      </c>
      <c r="OW10" s="11">
        <v>33.71</v>
      </c>
      <c r="OX10" s="11">
        <v>33.25</v>
      </c>
      <c r="OY10" s="11">
        <v>34.9</v>
      </c>
      <c r="OZ10" s="11">
        <v>34.700000000000003</v>
      </c>
      <c r="PA10" s="11">
        <v>34.520000000000003</v>
      </c>
      <c r="PB10" s="11">
        <v>32</v>
      </c>
      <c r="PC10" s="11">
        <v>32.79</v>
      </c>
      <c r="PD10" s="11">
        <v>33.36</v>
      </c>
      <c r="PE10" s="11">
        <v>32.75</v>
      </c>
      <c r="PF10" s="11">
        <v>32.299999999999997</v>
      </c>
      <c r="PG10" s="11">
        <v>32.26</v>
      </c>
      <c r="PH10" s="11">
        <v>31.99</v>
      </c>
      <c r="PI10" s="11">
        <v>32.979999999999997</v>
      </c>
      <c r="PJ10" s="11">
        <v>33.82</v>
      </c>
      <c r="PK10" s="11">
        <v>34.049999999999997</v>
      </c>
      <c r="PL10" s="11">
        <v>34.44</v>
      </c>
      <c r="PM10" s="11">
        <v>35.06</v>
      </c>
      <c r="PN10" s="11">
        <v>35.119999999999997</v>
      </c>
      <c r="PO10" s="11">
        <v>35.64</v>
      </c>
      <c r="PP10" s="11">
        <v>35.979999999999997</v>
      </c>
      <c r="PQ10" s="11">
        <v>34.99</v>
      </c>
      <c r="PR10" s="11">
        <v>35.799999999999997</v>
      </c>
      <c r="PS10" s="11">
        <v>35.799999999999997</v>
      </c>
      <c r="PT10" s="11">
        <v>35.799999999999997</v>
      </c>
      <c r="PU10" s="11">
        <v>36.25</v>
      </c>
      <c r="PV10" s="11">
        <v>35.840000000000003</v>
      </c>
      <c r="PW10" s="11">
        <v>35.799999999999997</v>
      </c>
      <c r="PX10" s="11">
        <v>36.44</v>
      </c>
      <c r="PY10" s="11">
        <v>36.58</v>
      </c>
      <c r="PZ10" s="11">
        <v>36.200000000000003</v>
      </c>
      <c r="QA10" s="11">
        <v>36.200000000000003</v>
      </c>
      <c r="QB10" s="11">
        <v>36.619999999999997</v>
      </c>
      <c r="QC10" s="11">
        <v>36.950000000000003</v>
      </c>
      <c r="QD10" s="11">
        <v>36.04</v>
      </c>
      <c r="QE10" s="11">
        <v>37.4</v>
      </c>
      <c r="QF10" s="11">
        <v>36.19</v>
      </c>
      <c r="QG10" s="11">
        <v>35.369999999999997</v>
      </c>
      <c r="QH10" s="11">
        <v>35.590000000000003</v>
      </c>
    </row>
    <row r="11" spans="1:450" x14ac:dyDescent="0.4">
      <c r="A11" s="1">
        <v>3</v>
      </c>
      <c r="B11" s="1" t="s">
        <v>37</v>
      </c>
      <c r="C11" s="9">
        <v>4570</v>
      </c>
      <c r="D11" s="10" t="s">
        <v>194</v>
      </c>
      <c r="E11" s="11" t="s">
        <v>33</v>
      </c>
      <c r="F11" s="11">
        <v>70.290000000000006</v>
      </c>
      <c r="G11" s="11">
        <v>70.39</v>
      </c>
      <c r="H11" s="11">
        <v>69.05</v>
      </c>
      <c r="I11" s="11">
        <v>69.150000000000006</v>
      </c>
      <c r="J11" s="11">
        <v>68.59</v>
      </c>
      <c r="K11" s="11">
        <v>70.489999999999995</v>
      </c>
      <c r="L11" s="11">
        <v>70.239999999999995</v>
      </c>
      <c r="M11" s="11">
        <v>70.42</v>
      </c>
      <c r="N11" s="11">
        <v>70.52</v>
      </c>
      <c r="O11" s="11">
        <v>70.72</v>
      </c>
      <c r="P11" s="11">
        <v>69.459999999999994</v>
      </c>
      <c r="Q11" s="11">
        <v>69.459999999999994</v>
      </c>
      <c r="R11" s="11">
        <v>69.59</v>
      </c>
      <c r="S11" s="11">
        <v>70.89</v>
      </c>
      <c r="T11" s="11">
        <v>70.84</v>
      </c>
      <c r="U11" s="11">
        <v>70.89</v>
      </c>
      <c r="V11" s="11">
        <v>70.78</v>
      </c>
      <c r="W11" s="11">
        <v>70.900000000000006</v>
      </c>
      <c r="X11" s="11">
        <v>70.900000000000006</v>
      </c>
      <c r="Y11" s="11">
        <v>70.77</v>
      </c>
      <c r="Z11" s="11">
        <v>70.900000000000006</v>
      </c>
      <c r="AA11" s="11">
        <v>68.099999999999994</v>
      </c>
      <c r="AB11" s="11">
        <v>69.459999999999994</v>
      </c>
      <c r="AC11" s="11">
        <v>71</v>
      </c>
      <c r="AD11" s="11">
        <v>68.180000000000007</v>
      </c>
      <c r="AE11" s="11">
        <v>70.75</v>
      </c>
      <c r="AF11" s="11">
        <v>70.75</v>
      </c>
      <c r="AG11" s="11">
        <v>70.75</v>
      </c>
      <c r="AH11" s="11">
        <v>70.75</v>
      </c>
      <c r="AI11" s="11">
        <v>70.760000000000005</v>
      </c>
      <c r="AJ11" s="11">
        <v>70.489999999999995</v>
      </c>
      <c r="AK11" s="11">
        <v>70.2</v>
      </c>
      <c r="AL11" s="11">
        <v>69.53</v>
      </c>
      <c r="AM11" s="11">
        <v>70.8</v>
      </c>
      <c r="AN11" s="11">
        <v>70.75</v>
      </c>
      <c r="AO11" s="11">
        <v>70.8</v>
      </c>
      <c r="AP11" s="11">
        <v>69.900000000000006</v>
      </c>
      <c r="AQ11" s="11">
        <v>69.900000000000006</v>
      </c>
      <c r="AR11" s="11">
        <v>69.349999999999994</v>
      </c>
      <c r="AS11" s="11">
        <v>70.489999999999995</v>
      </c>
      <c r="AT11" s="11">
        <v>70.900000000000006</v>
      </c>
      <c r="AU11" s="11">
        <v>68.900000000000006</v>
      </c>
      <c r="AV11" s="11">
        <v>68.900000000000006</v>
      </c>
      <c r="AW11" s="11">
        <v>68.900000000000006</v>
      </c>
      <c r="AX11" s="11">
        <v>71.989999999999995</v>
      </c>
      <c r="AY11" s="11">
        <v>71.989999999999995</v>
      </c>
      <c r="AZ11" s="11">
        <v>72.400000000000006</v>
      </c>
      <c r="BA11" s="11">
        <v>72.39</v>
      </c>
      <c r="BB11" s="11">
        <v>72.400000000000006</v>
      </c>
      <c r="BC11" s="11">
        <v>72.5</v>
      </c>
      <c r="BD11" s="11">
        <v>71.2</v>
      </c>
      <c r="BE11" s="11">
        <v>70.14</v>
      </c>
      <c r="BF11" s="11">
        <v>70.099999999999994</v>
      </c>
      <c r="BG11" s="11">
        <v>70.099999999999994</v>
      </c>
      <c r="BH11" s="11">
        <v>70.099999999999994</v>
      </c>
      <c r="BI11" s="11">
        <v>70.47</v>
      </c>
      <c r="BJ11" s="11">
        <v>72.150000000000006</v>
      </c>
      <c r="BK11" s="11">
        <v>71</v>
      </c>
      <c r="BL11" s="11">
        <v>73.11</v>
      </c>
      <c r="BM11" s="11">
        <v>71</v>
      </c>
      <c r="BN11" s="11">
        <v>71.5</v>
      </c>
      <c r="BO11" s="11">
        <v>71.39</v>
      </c>
      <c r="BP11" s="11">
        <v>71.5</v>
      </c>
      <c r="BQ11" s="11">
        <v>71.5</v>
      </c>
      <c r="BR11" s="11">
        <v>71.5</v>
      </c>
      <c r="BS11" s="11">
        <v>70.8</v>
      </c>
      <c r="BT11" s="11">
        <v>70.25</v>
      </c>
      <c r="BU11" s="11">
        <v>70.5</v>
      </c>
      <c r="BV11" s="11">
        <v>70.5</v>
      </c>
      <c r="BW11" s="11">
        <v>70.25</v>
      </c>
      <c r="BX11" s="11">
        <v>70.2</v>
      </c>
      <c r="BY11" s="11">
        <v>70.099999999999994</v>
      </c>
      <c r="BZ11" s="11">
        <v>70</v>
      </c>
      <c r="CA11" s="11">
        <v>70</v>
      </c>
      <c r="CB11" s="11">
        <v>68.400000000000006</v>
      </c>
      <c r="CC11" s="11">
        <v>68.400000000000006</v>
      </c>
      <c r="CD11" s="11">
        <v>67.53</v>
      </c>
      <c r="CE11" s="11">
        <v>68.400000000000006</v>
      </c>
      <c r="CF11" s="11">
        <v>68.400000000000006</v>
      </c>
      <c r="CG11" s="11">
        <v>68.400000000000006</v>
      </c>
      <c r="CH11" s="11">
        <v>66.5</v>
      </c>
      <c r="CI11" s="11">
        <v>65.52</v>
      </c>
      <c r="CJ11" s="11">
        <v>66.06</v>
      </c>
      <c r="CK11" s="11">
        <v>65.260000000000005</v>
      </c>
      <c r="CL11" s="11">
        <v>65.650000000000006</v>
      </c>
      <c r="CM11" s="11">
        <v>66.3</v>
      </c>
      <c r="CN11" s="11">
        <v>66.3</v>
      </c>
      <c r="CO11" s="11">
        <v>65.319999999999993</v>
      </c>
      <c r="CP11" s="11">
        <v>66.2</v>
      </c>
      <c r="CQ11" s="11">
        <v>66.069999999999993</v>
      </c>
      <c r="CR11" s="11">
        <v>65</v>
      </c>
      <c r="CS11" s="11">
        <v>65.5</v>
      </c>
      <c r="CT11" s="11">
        <v>66.099999999999994</v>
      </c>
      <c r="CU11" s="11">
        <v>65.16</v>
      </c>
      <c r="CV11" s="11">
        <v>66.3</v>
      </c>
      <c r="CW11" s="11">
        <v>66.150000000000006</v>
      </c>
      <c r="CX11" s="11">
        <v>66.3</v>
      </c>
      <c r="CY11" s="11">
        <v>66.150000000000006</v>
      </c>
      <c r="CZ11" s="11">
        <v>65.680000000000007</v>
      </c>
      <c r="DA11" s="11">
        <v>64.569999999999993</v>
      </c>
      <c r="DB11" s="11">
        <v>66.3</v>
      </c>
      <c r="DC11" s="11">
        <v>66.3</v>
      </c>
      <c r="DD11" s="11">
        <v>66</v>
      </c>
      <c r="DE11" s="11">
        <v>66.099999999999994</v>
      </c>
      <c r="DF11" s="11">
        <v>67</v>
      </c>
      <c r="DG11" s="11">
        <v>65.680000000000007</v>
      </c>
      <c r="DH11" s="11">
        <v>66.3</v>
      </c>
      <c r="DI11" s="11">
        <v>67</v>
      </c>
      <c r="DJ11" s="11">
        <v>66.8</v>
      </c>
      <c r="DK11" s="11">
        <v>66.400000000000006</v>
      </c>
      <c r="DL11" s="11">
        <v>65.5</v>
      </c>
      <c r="DM11" s="11">
        <v>66.8</v>
      </c>
      <c r="DN11" s="11">
        <v>66.8</v>
      </c>
      <c r="DO11" s="11">
        <v>66.8</v>
      </c>
      <c r="DP11" s="11">
        <v>66.8</v>
      </c>
      <c r="DQ11" s="11">
        <v>66.8</v>
      </c>
      <c r="DR11" s="11">
        <v>66.8</v>
      </c>
      <c r="DS11" s="11">
        <v>65.5</v>
      </c>
      <c r="DT11" s="11">
        <v>66.8</v>
      </c>
      <c r="DU11" s="11">
        <v>66.5</v>
      </c>
      <c r="DV11" s="11">
        <v>66.14</v>
      </c>
      <c r="DW11" s="11">
        <v>67.3</v>
      </c>
      <c r="DX11" s="11">
        <v>67.069999999999993</v>
      </c>
      <c r="DY11" s="11">
        <v>67.099999999999994</v>
      </c>
      <c r="DZ11" s="11">
        <v>67.099999999999994</v>
      </c>
      <c r="EA11" s="11">
        <v>69</v>
      </c>
      <c r="EB11" s="11">
        <v>69</v>
      </c>
      <c r="EC11" s="11">
        <v>69</v>
      </c>
      <c r="ED11" s="11">
        <v>69</v>
      </c>
      <c r="EE11" s="11">
        <v>68.989999999999995</v>
      </c>
      <c r="EF11" s="11">
        <v>69</v>
      </c>
      <c r="EG11" s="11">
        <v>69</v>
      </c>
      <c r="EH11" s="11">
        <v>69</v>
      </c>
      <c r="EI11" s="11">
        <v>69</v>
      </c>
      <c r="EJ11" s="11">
        <v>69</v>
      </c>
      <c r="EK11" s="11">
        <v>69</v>
      </c>
      <c r="EL11" s="11">
        <v>68.98</v>
      </c>
      <c r="EM11" s="11">
        <v>69</v>
      </c>
      <c r="EN11" s="11">
        <v>67.239999999999995</v>
      </c>
      <c r="EO11" s="11">
        <v>68.7</v>
      </c>
      <c r="EP11" s="11">
        <v>68.7</v>
      </c>
      <c r="EQ11" s="11">
        <v>68.31</v>
      </c>
      <c r="ER11" s="11">
        <v>70.3</v>
      </c>
      <c r="ES11" s="11">
        <v>70.3</v>
      </c>
      <c r="ET11" s="11">
        <v>70.3</v>
      </c>
      <c r="EU11" s="11">
        <v>68.7</v>
      </c>
      <c r="EV11" s="11">
        <v>68.239999999999995</v>
      </c>
      <c r="EW11" s="11">
        <v>67</v>
      </c>
      <c r="EX11" s="11">
        <v>67</v>
      </c>
      <c r="EY11" s="11">
        <v>65.34</v>
      </c>
      <c r="EZ11" s="11">
        <v>67.3</v>
      </c>
      <c r="FA11" s="11">
        <v>67.3</v>
      </c>
      <c r="FB11" s="11">
        <v>67.3</v>
      </c>
      <c r="FC11" s="11">
        <v>67.3</v>
      </c>
      <c r="FD11" s="11">
        <v>67.3</v>
      </c>
      <c r="FE11" s="11">
        <v>67.3</v>
      </c>
      <c r="FF11" s="11">
        <v>67.3</v>
      </c>
      <c r="FG11" s="11">
        <v>67.3</v>
      </c>
      <c r="FH11" s="11">
        <v>67.3</v>
      </c>
      <c r="FI11" s="11">
        <v>67.3</v>
      </c>
      <c r="FJ11" s="11">
        <v>67.3</v>
      </c>
      <c r="FK11" s="11">
        <v>67.2</v>
      </c>
      <c r="FL11" s="11">
        <v>66.3</v>
      </c>
      <c r="FM11" s="11">
        <v>65</v>
      </c>
      <c r="FN11" s="11">
        <v>64.86</v>
      </c>
      <c r="FO11" s="11">
        <v>64.849999999999994</v>
      </c>
      <c r="FP11" s="11">
        <v>63.7</v>
      </c>
      <c r="FQ11" s="11">
        <v>64.11</v>
      </c>
      <c r="FR11" s="11">
        <v>66.03</v>
      </c>
      <c r="FS11" s="11">
        <v>67.3</v>
      </c>
      <c r="FT11" s="11">
        <v>67.319999999999993</v>
      </c>
      <c r="FU11" s="11">
        <v>70.3</v>
      </c>
      <c r="FV11" s="11">
        <v>70.150000000000006</v>
      </c>
      <c r="FW11" s="11">
        <v>70.3</v>
      </c>
      <c r="FX11" s="11">
        <v>70.2</v>
      </c>
      <c r="FY11" s="11">
        <v>70.2</v>
      </c>
      <c r="FZ11" s="11">
        <v>67.8</v>
      </c>
      <c r="GA11" s="11">
        <v>67.39</v>
      </c>
      <c r="GB11" s="11">
        <v>67.3</v>
      </c>
      <c r="GC11" s="11">
        <v>67.3</v>
      </c>
      <c r="GD11" s="11">
        <v>67</v>
      </c>
      <c r="GE11" s="11">
        <v>67</v>
      </c>
      <c r="GF11" s="11">
        <v>68.430000000000007</v>
      </c>
      <c r="GG11" s="11">
        <v>69.819999999999993</v>
      </c>
      <c r="GH11" s="11">
        <v>70</v>
      </c>
      <c r="GI11" s="11">
        <v>69.7</v>
      </c>
      <c r="GJ11" s="11">
        <v>69.260000000000005</v>
      </c>
      <c r="GK11" s="11">
        <v>69.13</v>
      </c>
      <c r="GL11" s="11">
        <v>71.75</v>
      </c>
      <c r="GM11" s="11">
        <v>71.900000000000006</v>
      </c>
      <c r="GN11" s="11">
        <v>71.900000000000006</v>
      </c>
      <c r="GO11" s="11">
        <v>69.849999999999994</v>
      </c>
      <c r="GP11" s="11">
        <v>71.900000000000006</v>
      </c>
      <c r="GQ11" s="11">
        <v>71.790000000000006</v>
      </c>
      <c r="GR11" s="11">
        <v>70.28</v>
      </c>
      <c r="GS11" s="11">
        <v>69.709999999999994</v>
      </c>
      <c r="GT11" s="11">
        <v>72.150000000000006</v>
      </c>
      <c r="GU11" s="11">
        <v>72.3</v>
      </c>
      <c r="GV11" s="11">
        <v>72.17</v>
      </c>
      <c r="GW11" s="11">
        <v>71.650000000000006</v>
      </c>
      <c r="GX11" s="11">
        <v>71.03</v>
      </c>
      <c r="GY11" s="11">
        <v>71.44</v>
      </c>
      <c r="GZ11" s="11">
        <v>71.38</v>
      </c>
      <c r="HA11" s="11">
        <v>71.25</v>
      </c>
      <c r="HB11" s="11">
        <v>71.349999999999994</v>
      </c>
      <c r="HC11" s="11">
        <v>71.5</v>
      </c>
      <c r="HD11" s="11">
        <v>71.5</v>
      </c>
      <c r="HE11" s="11">
        <v>71.5</v>
      </c>
      <c r="HF11" s="11">
        <v>71.5</v>
      </c>
      <c r="HG11" s="11">
        <v>71.349999999999994</v>
      </c>
      <c r="HH11" s="11">
        <v>71.349999999999994</v>
      </c>
      <c r="HI11" s="11">
        <v>71.34</v>
      </c>
      <c r="HJ11" s="11">
        <v>71.349999999999994</v>
      </c>
      <c r="HK11" s="11">
        <v>71.42</v>
      </c>
      <c r="HL11" s="11">
        <v>71.510000000000005</v>
      </c>
      <c r="HM11" s="11">
        <v>71.48</v>
      </c>
      <c r="HN11" s="11">
        <v>71.48</v>
      </c>
      <c r="HO11" s="11">
        <v>71.64</v>
      </c>
      <c r="HP11" s="11">
        <v>71.650000000000006</v>
      </c>
      <c r="HQ11" s="11">
        <v>71.540000000000006</v>
      </c>
      <c r="HR11" s="11">
        <v>71.14</v>
      </c>
      <c r="HS11" s="11">
        <v>71.86</v>
      </c>
      <c r="HT11" s="11">
        <v>72</v>
      </c>
      <c r="HU11" s="11">
        <v>71.849999999999994</v>
      </c>
      <c r="HV11" s="11">
        <v>71.84</v>
      </c>
      <c r="HW11" s="11">
        <v>71.849999999999994</v>
      </c>
      <c r="HX11" s="11">
        <v>71.88</v>
      </c>
      <c r="HY11" s="11">
        <v>71.95</v>
      </c>
      <c r="HZ11" s="11">
        <v>71.900000000000006</v>
      </c>
      <c r="IA11" s="11">
        <v>71.78</v>
      </c>
      <c r="IB11" s="11">
        <v>72.09</v>
      </c>
      <c r="IC11" s="11">
        <v>71.84</v>
      </c>
      <c r="ID11" s="11">
        <v>72.09</v>
      </c>
      <c r="IE11" s="11">
        <v>71.83</v>
      </c>
      <c r="IF11" s="11">
        <v>71.38</v>
      </c>
      <c r="IG11" s="11">
        <v>72.260000000000005</v>
      </c>
      <c r="IH11" s="11">
        <v>72.599999999999994</v>
      </c>
      <c r="II11" s="11">
        <v>72.349999999999994</v>
      </c>
      <c r="IJ11" s="11">
        <v>72.83</v>
      </c>
      <c r="IK11" s="11">
        <v>72.430000000000007</v>
      </c>
      <c r="IL11" s="11">
        <v>72.95</v>
      </c>
      <c r="IM11" s="11">
        <v>70.349999999999994</v>
      </c>
      <c r="IN11" s="11">
        <v>70.8</v>
      </c>
      <c r="IO11" s="11">
        <v>74.650000000000006</v>
      </c>
      <c r="IP11" s="11">
        <v>74.650000000000006</v>
      </c>
      <c r="IQ11" s="11">
        <v>74.650000000000006</v>
      </c>
      <c r="IR11" s="11">
        <v>74.650000000000006</v>
      </c>
      <c r="IS11" s="11">
        <v>74.19</v>
      </c>
      <c r="IT11" s="11">
        <v>74.67</v>
      </c>
      <c r="IU11" s="11">
        <v>74.650000000000006</v>
      </c>
      <c r="IV11" s="11">
        <v>74.650000000000006</v>
      </c>
      <c r="IW11" s="11">
        <v>74.650000000000006</v>
      </c>
      <c r="IX11" s="11">
        <v>74.650000000000006</v>
      </c>
      <c r="IY11" s="11">
        <v>74.650000000000006</v>
      </c>
      <c r="IZ11" s="11">
        <v>74.55</v>
      </c>
      <c r="JA11" s="11">
        <v>73.849999999999994</v>
      </c>
      <c r="JB11" s="11">
        <v>74.650000000000006</v>
      </c>
      <c r="JC11" s="11">
        <v>74.8</v>
      </c>
      <c r="JD11" s="11">
        <v>74.8</v>
      </c>
      <c r="JE11" s="11">
        <v>74.650000000000006</v>
      </c>
      <c r="JF11" s="11">
        <v>74.67</v>
      </c>
      <c r="JG11" s="11">
        <v>74.650000000000006</v>
      </c>
      <c r="JH11" s="11">
        <v>74.900000000000006</v>
      </c>
      <c r="JI11" s="11">
        <v>74.650000000000006</v>
      </c>
      <c r="JJ11" s="11">
        <v>74.849999999999994</v>
      </c>
      <c r="JK11" s="11">
        <v>74.760000000000005</v>
      </c>
      <c r="JL11" s="11">
        <v>74.849999999999994</v>
      </c>
      <c r="JM11" s="11">
        <v>75.3</v>
      </c>
      <c r="JN11" s="11">
        <v>75.3</v>
      </c>
      <c r="JO11" s="11">
        <v>75.150000000000006</v>
      </c>
      <c r="JP11" s="11">
        <v>75.3</v>
      </c>
      <c r="JQ11" s="11">
        <v>75.05</v>
      </c>
      <c r="JR11" s="11">
        <v>74.38</v>
      </c>
      <c r="JS11" s="11">
        <v>74.95</v>
      </c>
      <c r="JT11" s="11">
        <v>74.56</v>
      </c>
      <c r="JU11" s="11">
        <v>74.8</v>
      </c>
      <c r="JV11" s="11">
        <v>74.650000000000006</v>
      </c>
      <c r="JW11" s="11">
        <v>74.650000000000006</v>
      </c>
      <c r="JX11" s="11">
        <v>74.7</v>
      </c>
      <c r="JY11" s="11">
        <v>75.23</v>
      </c>
      <c r="JZ11" s="11">
        <v>75.5</v>
      </c>
      <c r="KA11" s="11">
        <v>75.44</v>
      </c>
      <c r="KB11" s="11">
        <v>74.75</v>
      </c>
      <c r="KC11" s="11">
        <v>74.040000000000006</v>
      </c>
      <c r="KD11" s="11">
        <v>73.83</v>
      </c>
      <c r="KE11" s="11">
        <v>74.88</v>
      </c>
      <c r="KF11" s="11">
        <v>74.66</v>
      </c>
      <c r="KG11" s="11">
        <v>74.59</v>
      </c>
      <c r="KH11" s="11">
        <v>73.94</v>
      </c>
      <c r="KI11" s="11">
        <v>73.739999999999995</v>
      </c>
      <c r="KJ11" s="11">
        <v>74.069999999999993</v>
      </c>
      <c r="KK11" s="11">
        <v>73.83</v>
      </c>
      <c r="KL11" s="11">
        <v>71.599999999999994</v>
      </c>
      <c r="KM11" s="11">
        <v>73.06</v>
      </c>
      <c r="KN11" s="11">
        <v>74</v>
      </c>
      <c r="KO11" s="11">
        <v>76.25</v>
      </c>
      <c r="KP11" s="11">
        <v>75.62</v>
      </c>
      <c r="KQ11" s="11">
        <v>74.849999999999994</v>
      </c>
      <c r="KR11" s="11">
        <v>74.599999999999994</v>
      </c>
      <c r="KS11" s="11">
        <v>74.16</v>
      </c>
      <c r="KT11" s="11">
        <v>74.11</v>
      </c>
      <c r="KU11" s="11">
        <v>73.959999999999994</v>
      </c>
      <c r="KV11" s="11">
        <v>73.760000000000005</v>
      </c>
      <c r="KW11" s="11">
        <v>74.62</v>
      </c>
      <c r="KX11" s="11">
        <v>74.540000000000006</v>
      </c>
      <c r="KY11" s="11">
        <v>75.23</v>
      </c>
      <c r="KZ11" s="11">
        <v>74.88</v>
      </c>
      <c r="LA11" s="11">
        <v>74.09</v>
      </c>
      <c r="LB11" s="11">
        <v>76.349999999999994</v>
      </c>
      <c r="LC11" s="11">
        <v>76.05</v>
      </c>
      <c r="LD11" s="11">
        <v>76.510000000000005</v>
      </c>
      <c r="LE11" s="11">
        <v>75.150000000000006</v>
      </c>
      <c r="LF11" s="11">
        <v>73.55</v>
      </c>
      <c r="LG11" s="11">
        <v>75.819999999999993</v>
      </c>
      <c r="LH11" s="11">
        <v>76.069999999999993</v>
      </c>
      <c r="LI11" s="11">
        <v>76.55</v>
      </c>
      <c r="LJ11" s="11">
        <v>75.87</v>
      </c>
      <c r="LK11" s="11">
        <v>75.319999999999993</v>
      </c>
      <c r="LL11" s="11">
        <v>76.900000000000006</v>
      </c>
      <c r="LM11" s="11">
        <v>76.3</v>
      </c>
      <c r="LN11" s="11">
        <v>76.400000000000006</v>
      </c>
      <c r="LO11" s="11">
        <v>76.75</v>
      </c>
      <c r="LP11" s="11">
        <v>76.739999999999995</v>
      </c>
      <c r="LQ11" s="11">
        <v>76.22</v>
      </c>
      <c r="LR11" s="11">
        <v>76.59</v>
      </c>
      <c r="LS11" s="11">
        <v>76.27</v>
      </c>
      <c r="LT11" s="11">
        <v>75.63</v>
      </c>
      <c r="LU11" s="11">
        <v>76.7</v>
      </c>
      <c r="LV11" s="11">
        <v>76.63</v>
      </c>
      <c r="LW11" s="11">
        <v>74.91</v>
      </c>
      <c r="LX11" s="11">
        <v>75.44</v>
      </c>
      <c r="LY11" s="11">
        <v>75.89</v>
      </c>
      <c r="LZ11" s="11">
        <v>79.2</v>
      </c>
      <c r="MA11" s="11">
        <v>79</v>
      </c>
      <c r="MB11" s="11">
        <v>78.900000000000006</v>
      </c>
      <c r="MC11" s="11">
        <v>77.39</v>
      </c>
      <c r="MD11" s="11">
        <v>79.150000000000006</v>
      </c>
      <c r="ME11" s="11">
        <v>79.400000000000006</v>
      </c>
      <c r="MF11" s="11">
        <v>78.989999999999995</v>
      </c>
      <c r="MG11" s="11">
        <v>78.569999999999993</v>
      </c>
      <c r="MH11" s="11">
        <v>79.2</v>
      </c>
      <c r="MI11" s="11">
        <v>77.599999999999994</v>
      </c>
      <c r="MJ11" s="11">
        <v>76.760000000000005</v>
      </c>
      <c r="MK11" s="11">
        <v>79.25</v>
      </c>
      <c r="ML11" s="11">
        <v>79.599999999999994</v>
      </c>
      <c r="MM11" s="11">
        <v>79.400000000000006</v>
      </c>
      <c r="MN11" s="11">
        <v>79</v>
      </c>
      <c r="MO11" s="11">
        <v>78.760000000000005</v>
      </c>
      <c r="MP11" s="11">
        <v>78.69</v>
      </c>
      <c r="MQ11" s="11">
        <v>79.3</v>
      </c>
      <c r="MR11" s="11">
        <v>79.3</v>
      </c>
      <c r="MS11" s="11">
        <v>79.3</v>
      </c>
      <c r="MT11" s="11">
        <v>79.3</v>
      </c>
      <c r="MU11" s="11">
        <v>79.3</v>
      </c>
      <c r="MV11" s="11">
        <v>79.3</v>
      </c>
      <c r="MW11" s="11">
        <v>79.3</v>
      </c>
      <c r="MX11" s="11">
        <v>79.3</v>
      </c>
      <c r="MY11" s="11">
        <v>79.3</v>
      </c>
      <c r="MZ11" s="11">
        <v>79.3</v>
      </c>
      <c r="NA11" s="11">
        <v>79.3</v>
      </c>
      <c r="NB11" s="11">
        <v>79.3</v>
      </c>
      <c r="NC11" s="11">
        <v>79.150000000000006</v>
      </c>
      <c r="ND11" s="11">
        <v>79.2</v>
      </c>
      <c r="NE11" s="11">
        <v>79.599999999999994</v>
      </c>
      <c r="NF11" s="11">
        <v>79.599999999999994</v>
      </c>
      <c r="NG11" s="11">
        <v>79.599999999999994</v>
      </c>
      <c r="NH11" s="11">
        <v>79.599999999999994</v>
      </c>
      <c r="NI11" s="11">
        <v>79.599999999999994</v>
      </c>
      <c r="NJ11" s="11">
        <v>79.599999999999994</v>
      </c>
      <c r="NK11" s="11">
        <v>79.5</v>
      </c>
      <c r="NL11" s="11">
        <v>79.3</v>
      </c>
      <c r="NM11" s="11">
        <v>79.599999999999994</v>
      </c>
      <c r="NN11" s="11">
        <v>79.25</v>
      </c>
      <c r="NO11" s="11">
        <v>78.989999999999995</v>
      </c>
      <c r="NP11" s="11">
        <v>79.58</v>
      </c>
      <c r="NQ11" s="11">
        <v>79.5</v>
      </c>
      <c r="NR11" s="11">
        <v>79.7</v>
      </c>
      <c r="NS11" s="11">
        <v>78</v>
      </c>
      <c r="NT11" s="11">
        <v>77.38</v>
      </c>
      <c r="NU11" s="11">
        <v>79.209999999999994</v>
      </c>
      <c r="NV11" s="11">
        <v>77.5</v>
      </c>
      <c r="NW11" s="11">
        <v>76.41</v>
      </c>
      <c r="NX11" s="11">
        <v>77.849999999999994</v>
      </c>
      <c r="NY11" s="11">
        <v>77.3</v>
      </c>
      <c r="NZ11" s="11">
        <v>78.959999999999994</v>
      </c>
      <c r="OA11" s="11">
        <v>78.95</v>
      </c>
      <c r="OB11" s="11">
        <v>79.44</v>
      </c>
      <c r="OC11" s="11">
        <v>79.8</v>
      </c>
      <c r="OD11" s="11">
        <v>79.2</v>
      </c>
      <c r="OE11" s="11">
        <v>79.2</v>
      </c>
      <c r="OF11" s="11">
        <v>79.180000000000007</v>
      </c>
      <c r="OG11" s="11">
        <v>78.8</v>
      </c>
      <c r="OH11" s="11">
        <v>78.34</v>
      </c>
      <c r="OI11" s="11">
        <v>78.599999999999994</v>
      </c>
      <c r="OJ11" s="11">
        <v>78.97</v>
      </c>
      <c r="OK11" s="11">
        <v>78.38</v>
      </c>
      <c r="OL11" s="11">
        <v>78.739999999999995</v>
      </c>
      <c r="OM11" s="11">
        <v>79.040000000000006</v>
      </c>
      <c r="ON11" s="11">
        <v>79</v>
      </c>
      <c r="OO11" s="11">
        <v>79.05</v>
      </c>
      <c r="OP11" s="11">
        <v>79.400000000000006</v>
      </c>
      <c r="OQ11" s="11">
        <v>79.540000000000006</v>
      </c>
      <c r="OR11" s="11">
        <v>79.599999999999994</v>
      </c>
      <c r="OS11" s="11">
        <v>79.900000000000006</v>
      </c>
      <c r="OT11" s="11">
        <v>77.599999999999994</v>
      </c>
      <c r="OU11" s="11">
        <v>79.66</v>
      </c>
      <c r="OV11" s="11">
        <v>79.650000000000006</v>
      </c>
      <c r="OW11" s="11">
        <v>79.45</v>
      </c>
      <c r="OX11" s="11">
        <v>79.58</v>
      </c>
      <c r="OY11" s="11">
        <v>79.8</v>
      </c>
      <c r="OZ11" s="11">
        <v>79.75</v>
      </c>
      <c r="PA11" s="11">
        <v>79.28</v>
      </c>
      <c r="PB11" s="11">
        <v>79.8</v>
      </c>
      <c r="PC11" s="11">
        <v>80.099999999999994</v>
      </c>
      <c r="PD11" s="11">
        <v>79.650000000000006</v>
      </c>
      <c r="PE11" s="11">
        <v>80.099999999999994</v>
      </c>
      <c r="PF11" s="11">
        <v>79.89</v>
      </c>
      <c r="PG11" s="11">
        <v>79.959999999999994</v>
      </c>
      <c r="PH11" s="11">
        <v>79.61</v>
      </c>
      <c r="PI11" s="11">
        <v>79.8</v>
      </c>
      <c r="PJ11" s="11">
        <v>79.52</v>
      </c>
      <c r="PK11" s="11">
        <v>79.319999999999993</v>
      </c>
      <c r="PL11" s="11">
        <v>79.34</v>
      </c>
      <c r="PM11" s="11">
        <v>79.760000000000005</v>
      </c>
      <c r="PN11" s="11">
        <v>80.2</v>
      </c>
      <c r="PO11" s="11">
        <v>80.069999999999993</v>
      </c>
      <c r="PP11" s="11">
        <v>79.900000000000006</v>
      </c>
      <c r="PQ11" s="11">
        <v>80.11</v>
      </c>
      <c r="PR11" s="11">
        <v>80.95</v>
      </c>
      <c r="PS11" s="11">
        <v>80.61</v>
      </c>
      <c r="PT11" s="11">
        <v>80</v>
      </c>
      <c r="PU11" s="11">
        <v>80.069999999999993</v>
      </c>
      <c r="PV11" s="11">
        <v>80.95</v>
      </c>
      <c r="PW11" s="11">
        <v>79.5</v>
      </c>
      <c r="PX11" s="11">
        <v>80.91</v>
      </c>
      <c r="PY11" s="11">
        <v>81.03</v>
      </c>
      <c r="PZ11" s="11">
        <v>80.87</v>
      </c>
      <c r="QA11" s="11">
        <v>80.55</v>
      </c>
      <c r="QB11" s="11">
        <v>80.8</v>
      </c>
      <c r="QC11" s="11">
        <v>80.42</v>
      </c>
      <c r="QD11" s="11">
        <v>80.42</v>
      </c>
      <c r="QE11" s="11">
        <v>80.349999999999994</v>
      </c>
      <c r="QF11" s="11">
        <v>79.94</v>
      </c>
      <c r="QG11" s="11">
        <v>79.94</v>
      </c>
      <c r="QH11" s="11">
        <v>79.91</v>
      </c>
    </row>
    <row r="12" spans="1:450" x14ac:dyDescent="0.4">
      <c r="A12" s="1">
        <v>3</v>
      </c>
      <c r="B12" s="1" t="s">
        <v>37</v>
      </c>
      <c r="C12" s="9">
        <v>6738</v>
      </c>
      <c r="D12" s="10" t="s">
        <v>195</v>
      </c>
      <c r="E12" s="11" t="s">
        <v>34</v>
      </c>
      <c r="F12" s="11">
        <v>77.19</v>
      </c>
      <c r="G12" s="11">
        <v>77.040000000000006</v>
      </c>
      <c r="H12" s="11">
        <v>76.849999999999994</v>
      </c>
      <c r="I12" s="11">
        <v>76.97</v>
      </c>
      <c r="J12" s="11">
        <v>76.61</v>
      </c>
      <c r="K12" s="11">
        <v>75.22</v>
      </c>
      <c r="L12" s="11">
        <v>72.88</v>
      </c>
      <c r="M12" s="11">
        <v>73.11</v>
      </c>
      <c r="N12" s="11">
        <v>72.989999999999995</v>
      </c>
      <c r="O12" s="11">
        <v>72.73</v>
      </c>
      <c r="P12" s="11">
        <v>72.81</v>
      </c>
      <c r="Q12" s="11">
        <v>70.3</v>
      </c>
      <c r="R12" s="11">
        <v>69.81</v>
      </c>
      <c r="S12" s="11">
        <v>70.209999999999994</v>
      </c>
      <c r="T12" s="11">
        <v>67.88</v>
      </c>
      <c r="U12" s="11">
        <v>64.19</v>
      </c>
      <c r="V12" s="11">
        <v>64.03</v>
      </c>
      <c r="W12" s="11">
        <v>64.27</v>
      </c>
      <c r="X12" s="11">
        <v>63.98</v>
      </c>
      <c r="Y12" s="11">
        <v>64.05</v>
      </c>
      <c r="Z12" s="11">
        <v>64.62</v>
      </c>
      <c r="AA12" s="11">
        <v>63.94</v>
      </c>
      <c r="AB12" s="11">
        <v>64.400000000000006</v>
      </c>
      <c r="AC12" s="11">
        <v>64.260000000000005</v>
      </c>
      <c r="AD12" s="11">
        <v>64.59</v>
      </c>
      <c r="AE12" s="11">
        <v>65.02</v>
      </c>
      <c r="AF12" s="11">
        <v>65</v>
      </c>
      <c r="AG12" s="11">
        <v>64.569999999999993</v>
      </c>
      <c r="AH12" s="11">
        <v>64.540000000000006</v>
      </c>
      <c r="AI12" s="11">
        <v>64.599999999999994</v>
      </c>
      <c r="AJ12" s="11">
        <v>64.599999999999994</v>
      </c>
      <c r="AK12" s="11">
        <v>64.88</v>
      </c>
      <c r="AL12" s="11">
        <v>64.61</v>
      </c>
      <c r="AM12" s="11">
        <v>64.540000000000006</v>
      </c>
      <c r="AN12" s="11">
        <v>64.66</v>
      </c>
      <c r="AO12" s="11">
        <v>64.62</v>
      </c>
      <c r="AP12" s="11">
        <v>65.150000000000006</v>
      </c>
      <c r="AQ12" s="11">
        <v>64.73</v>
      </c>
      <c r="AR12" s="11">
        <v>65.569999999999993</v>
      </c>
      <c r="AS12" s="11">
        <v>65.349999999999994</v>
      </c>
      <c r="AT12" s="11">
        <v>65.400000000000006</v>
      </c>
      <c r="AU12" s="11">
        <v>65.650000000000006</v>
      </c>
      <c r="AV12" s="11">
        <v>65.59</v>
      </c>
      <c r="AW12" s="11">
        <v>66.59</v>
      </c>
      <c r="AX12" s="11">
        <v>65.150000000000006</v>
      </c>
      <c r="AY12" s="11">
        <v>65.88</v>
      </c>
      <c r="AZ12" s="11">
        <v>66.39</v>
      </c>
      <c r="BA12" s="11">
        <v>67.31</v>
      </c>
      <c r="BB12" s="11">
        <v>67.34</v>
      </c>
      <c r="BC12" s="11">
        <v>66.08</v>
      </c>
      <c r="BD12" s="11">
        <v>68</v>
      </c>
      <c r="BE12" s="11">
        <v>66</v>
      </c>
      <c r="BF12" s="11">
        <v>66.2</v>
      </c>
      <c r="BG12" s="11">
        <v>67.540000000000006</v>
      </c>
      <c r="BH12" s="11">
        <v>67.03</v>
      </c>
      <c r="BI12" s="11">
        <v>66.540000000000006</v>
      </c>
      <c r="BJ12" s="11">
        <v>66.19</v>
      </c>
      <c r="BK12" s="11">
        <v>67.28</v>
      </c>
      <c r="BL12" s="11">
        <v>68.16</v>
      </c>
      <c r="BM12" s="11">
        <v>67.45</v>
      </c>
      <c r="BN12" s="11">
        <v>68.650000000000006</v>
      </c>
      <c r="BO12" s="11">
        <v>66.75</v>
      </c>
      <c r="BP12" s="11">
        <v>68.23</v>
      </c>
      <c r="BQ12" s="11">
        <v>68.150000000000006</v>
      </c>
      <c r="BR12" s="11">
        <v>67.81</v>
      </c>
      <c r="BS12" s="11">
        <v>68.27</v>
      </c>
      <c r="BT12" s="11">
        <v>68.36</v>
      </c>
      <c r="BU12" s="11">
        <v>69.06</v>
      </c>
      <c r="BV12" s="11">
        <v>69.97</v>
      </c>
      <c r="BW12" s="11">
        <v>70.13</v>
      </c>
      <c r="BX12" s="11">
        <v>71.48</v>
      </c>
      <c r="BY12" s="11">
        <v>72.739999999999995</v>
      </c>
      <c r="BZ12" s="11">
        <v>72.83</v>
      </c>
      <c r="CA12" s="11">
        <v>72.790000000000006</v>
      </c>
      <c r="CB12" s="11">
        <v>72.28</v>
      </c>
      <c r="CC12" s="11">
        <v>72.790000000000006</v>
      </c>
      <c r="CD12" s="11">
        <v>72.739999999999995</v>
      </c>
      <c r="CE12" s="11">
        <v>71.73</v>
      </c>
      <c r="CF12" s="11">
        <v>71.930000000000007</v>
      </c>
      <c r="CG12" s="11">
        <v>71.459999999999994</v>
      </c>
      <c r="CH12" s="11">
        <v>72.290000000000006</v>
      </c>
      <c r="CI12" s="11">
        <v>72.900000000000006</v>
      </c>
      <c r="CJ12" s="11">
        <v>72.599999999999994</v>
      </c>
      <c r="CK12" s="11">
        <v>72.459999999999994</v>
      </c>
      <c r="CL12" s="11">
        <v>72.27</v>
      </c>
      <c r="CM12" s="11">
        <v>73.17</v>
      </c>
      <c r="CN12" s="11">
        <v>72.78</v>
      </c>
      <c r="CO12" s="11">
        <v>72.73</v>
      </c>
      <c r="CP12" s="11">
        <v>73.19</v>
      </c>
      <c r="CQ12" s="11">
        <v>73</v>
      </c>
      <c r="CR12" s="11">
        <v>73.42</v>
      </c>
      <c r="CS12" s="11">
        <v>72.53</v>
      </c>
      <c r="CT12" s="11">
        <v>72.25</v>
      </c>
      <c r="CU12" s="11">
        <v>73.05</v>
      </c>
      <c r="CV12" s="11">
        <v>72.430000000000007</v>
      </c>
      <c r="CW12" s="11">
        <v>72.900000000000006</v>
      </c>
      <c r="CX12" s="11">
        <v>72.459999999999994</v>
      </c>
      <c r="CY12" s="11">
        <v>72.52</v>
      </c>
      <c r="CZ12" s="11">
        <v>72.77</v>
      </c>
      <c r="DA12" s="11">
        <v>72.34</v>
      </c>
      <c r="DB12" s="11">
        <v>72.92</v>
      </c>
      <c r="DC12" s="11">
        <v>72.81</v>
      </c>
      <c r="DD12" s="11">
        <v>72.87</v>
      </c>
      <c r="DE12" s="11">
        <v>73.16</v>
      </c>
      <c r="DF12" s="11">
        <v>73.14</v>
      </c>
      <c r="DG12" s="11">
        <v>72.89</v>
      </c>
      <c r="DH12" s="11">
        <v>72.45</v>
      </c>
      <c r="DI12" s="11">
        <v>72.94</v>
      </c>
      <c r="DJ12" s="11">
        <v>73.36</v>
      </c>
      <c r="DK12" s="11">
        <v>73.209999999999994</v>
      </c>
      <c r="DL12" s="11">
        <v>73.64</v>
      </c>
      <c r="DM12" s="11">
        <v>73.709999999999994</v>
      </c>
      <c r="DN12" s="11">
        <v>73.95</v>
      </c>
      <c r="DO12" s="11">
        <v>74.45</v>
      </c>
      <c r="DP12" s="11">
        <v>74.31</v>
      </c>
      <c r="DQ12" s="11">
        <v>74.48</v>
      </c>
      <c r="DR12" s="11">
        <v>73.930000000000007</v>
      </c>
      <c r="DS12" s="11">
        <v>74.260000000000005</v>
      </c>
      <c r="DT12" s="11">
        <v>73.97</v>
      </c>
      <c r="DU12" s="11">
        <v>74.17</v>
      </c>
      <c r="DV12" s="11">
        <v>74.52</v>
      </c>
      <c r="DW12" s="11">
        <v>74.72</v>
      </c>
      <c r="DX12" s="11">
        <v>74.92</v>
      </c>
      <c r="DY12" s="11">
        <v>76.45</v>
      </c>
      <c r="DZ12" s="11">
        <v>75.8</v>
      </c>
      <c r="EA12" s="11">
        <v>75.06</v>
      </c>
      <c r="EB12" s="11">
        <v>75.16</v>
      </c>
      <c r="EC12" s="11">
        <v>75.17</v>
      </c>
      <c r="ED12" s="11">
        <v>75.83</v>
      </c>
      <c r="EE12" s="11">
        <v>76.150000000000006</v>
      </c>
      <c r="EF12" s="11">
        <v>76.16</v>
      </c>
      <c r="EG12" s="11">
        <v>76.17</v>
      </c>
      <c r="EH12" s="11">
        <v>76.17</v>
      </c>
      <c r="EI12" s="11">
        <v>77.36</v>
      </c>
      <c r="EJ12" s="11">
        <v>77.14</v>
      </c>
      <c r="EK12" s="11">
        <v>77.55</v>
      </c>
      <c r="EL12" s="11">
        <v>77.94</v>
      </c>
      <c r="EM12" s="11">
        <v>78.06</v>
      </c>
      <c r="EN12" s="11">
        <v>78.34</v>
      </c>
      <c r="EO12" s="11">
        <v>79.709999999999994</v>
      </c>
      <c r="EP12" s="11">
        <v>79.650000000000006</v>
      </c>
      <c r="EQ12" s="11">
        <v>79.86</v>
      </c>
      <c r="ER12" s="11">
        <v>79.78</v>
      </c>
      <c r="ES12" s="11">
        <v>79.95</v>
      </c>
      <c r="ET12" s="11">
        <v>79.66</v>
      </c>
      <c r="EU12" s="11">
        <v>79.92</v>
      </c>
      <c r="EV12" s="11">
        <v>77.73</v>
      </c>
      <c r="EW12" s="11">
        <v>74.55</v>
      </c>
      <c r="EX12" s="11">
        <v>74.510000000000005</v>
      </c>
      <c r="EY12" s="11">
        <v>74.55</v>
      </c>
      <c r="EZ12" s="11">
        <v>74.64</v>
      </c>
      <c r="FA12" s="11">
        <v>74.75</v>
      </c>
      <c r="FB12" s="11">
        <v>74.760000000000005</v>
      </c>
      <c r="FC12" s="11">
        <v>74.349999999999994</v>
      </c>
      <c r="FD12" s="11">
        <v>75.13</v>
      </c>
      <c r="FE12" s="11">
        <v>75.180000000000007</v>
      </c>
      <c r="FF12" s="11">
        <v>75.02</v>
      </c>
      <c r="FG12" s="11">
        <v>75.010000000000005</v>
      </c>
      <c r="FH12" s="11">
        <v>75.099999999999994</v>
      </c>
      <c r="FI12" s="11">
        <v>75.06</v>
      </c>
      <c r="FJ12" s="11">
        <v>74.959999999999994</v>
      </c>
      <c r="FK12" s="11">
        <v>75.900000000000006</v>
      </c>
      <c r="FL12" s="11">
        <v>76.16</v>
      </c>
      <c r="FM12" s="11">
        <v>75.760000000000005</v>
      </c>
      <c r="FN12" s="11">
        <v>76.06</v>
      </c>
      <c r="FO12" s="11">
        <v>76.02</v>
      </c>
      <c r="FP12" s="11">
        <v>76.069999999999993</v>
      </c>
      <c r="FQ12" s="11">
        <v>76.19</v>
      </c>
      <c r="FR12" s="11">
        <v>76.459999999999994</v>
      </c>
      <c r="FS12" s="11">
        <v>76.53</v>
      </c>
      <c r="FT12" s="11">
        <v>76.8</v>
      </c>
      <c r="FU12" s="11">
        <v>76.92</v>
      </c>
      <c r="FV12" s="11">
        <v>77.489999999999995</v>
      </c>
      <c r="FW12" s="11">
        <v>78.239999999999995</v>
      </c>
      <c r="FX12" s="11">
        <v>78.989999999999995</v>
      </c>
      <c r="FY12" s="11">
        <v>79.290000000000006</v>
      </c>
      <c r="FZ12" s="11">
        <v>79.39</v>
      </c>
      <c r="GA12" s="11">
        <v>79.599999999999994</v>
      </c>
      <c r="GB12" s="11">
        <v>79.58</v>
      </c>
      <c r="GC12" s="11">
        <v>79.69</v>
      </c>
      <c r="GD12" s="11">
        <v>79.760000000000005</v>
      </c>
      <c r="GE12" s="11">
        <v>79.78</v>
      </c>
      <c r="GF12" s="11">
        <v>79.77</v>
      </c>
      <c r="GG12" s="11">
        <v>79.75</v>
      </c>
      <c r="GH12" s="11">
        <v>79.73</v>
      </c>
      <c r="GI12" s="11">
        <v>79.760000000000005</v>
      </c>
      <c r="GJ12" s="11">
        <v>79.8</v>
      </c>
      <c r="GK12" s="11">
        <v>79.86</v>
      </c>
      <c r="GL12" s="11">
        <v>79.930000000000007</v>
      </c>
      <c r="GM12" s="11">
        <v>79.790000000000006</v>
      </c>
      <c r="GN12" s="11">
        <v>79.69</v>
      </c>
      <c r="GO12" s="11">
        <v>79.86</v>
      </c>
      <c r="GP12" s="11">
        <v>79.739999999999995</v>
      </c>
      <c r="GQ12" s="11">
        <v>79.69</v>
      </c>
      <c r="GR12" s="11">
        <v>79.14</v>
      </c>
      <c r="GS12" s="11">
        <v>79.08</v>
      </c>
      <c r="GT12" s="11">
        <v>79.53</v>
      </c>
      <c r="GU12" s="11">
        <v>79.7</v>
      </c>
      <c r="GV12" s="11">
        <v>79.69</v>
      </c>
      <c r="GW12" s="11">
        <v>79.75</v>
      </c>
      <c r="GX12" s="11">
        <v>79.8</v>
      </c>
      <c r="GY12" s="11">
        <v>79.790000000000006</v>
      </c>
      <c r="GZ12" s="11">
        <v>79.95</v>
      </c>
      <c r="HA12" s="11">
        <v>79.81</v>
      </c>
      <c r="HB12" s="11">
        <v>80.11</v>
      </c>
      <c r="HC12" s="11">
        <v>80.72</v>
      </c>
      <c r="HD12" s="11">
        <v>80.290000000000006</v>
      </c>
      <c r="HE12" s="11">
        <v>79.8</v>
      </c>
      <c r="HF12" s="11">
        <v>80.819999999999993</v>
      </c>
      <c r="HG12" s="11">
        <v>81.22</v>
      </c>
      <c r="HH12" s="11">
        <v>79.33</v>
      </c>
      <c r="HI12" s="11">
        <v>79.099999999999994</v>
      </c>
      <c r="HJ12" s="11">
        <v>78.680000000000007</v>
      </c>
      <c r="HK12" s="11">
        <v>77.900000000000006</v>
      </c>
      <c r="HL12" s="11">
        <v>75.239999999999995</v>
      </c>
      <c r="HM12" s="11">
        <v>74.36</v>
      </c>
      <c r="HN12" s="11">
        <v>76.12</v>
      </c>
      <c r="HO12" s="11">
        <v>74.31</v>
      </c>
      <c r="HP12" s="11">
        <v>74.3</v>
      </c>
      <c r="HQ12" s="11">
        <v>76.709999999999994</v>
      </c>
      <c r="HR12" s="11">
        <v>76.510000000000005</v>
      </c>
      <c r="HS12" s="11">
        <v>77.98</v>
      </c>
      <c r="HT12" s="11">
        <v>78.23</v>
      </c>
      <c r="HU12" s="11">
        <v>78.25</v>
      </c>
      <c r="HV12" s="11">
        <v>78.06</v>
      </c>
      <c r="HW12" s="11">
        <v>77.83</v>
      </c>
      <c r="HX12" s="11">
        <v>77.64</v>
      </c>
      <c r="HY12" s="11">
        <v>78.33</v>
      </c>
      <c r="HZ12" s="11">
        <v>77.31</v>
      </c>
      <c r="IA12" s="11">
        <v>76.7</v>
      </c>
      <c r="IB12" s="11">
        <v>76.06</v>
      </c>
      <c r="IC12" s="11">
        <v>77.87</v>
      </c>
      <c r="ID12" s="11">
        <v>73.489999999999995</v>
      </c>
      <c r="IE12" s="11">
        <v>70.61</v>
      </c>
      <c r="IF12" s="11">
        <v>70.319999999999993</v>
      </c>
      <c r="IG12" s="11">
        <v>68.900000000000006</v>
      </c>
      <c r="IH12" s="11">
        <v>66</v>
      </c>
      <c r="II12" s="11">
        <v>65.47</v>
      </c>
      <c r="IJ12" s="11">
        <v>66.14</v>
      </c>
      <c r="IK12" s="11">
        <v>66.28</v>
      </c>
      <c r="IL12" s="11">
        <v>65.92</v>
      </c>
      <c r="IM12" s="11">
        <v>67.010000000000005</v>
      </c>
      <c r="IN12" s="11">
        <v>69.349999999999994</v>
      </c>
      <c r="IO12" s="11">
        <v>69.37</v>
      </c>
      <c r="IP12" s="11">
        <v>66.77</v>
      </c>
      <c r="IQ12" s="11">
        <v>54.17</v>
      </c>
      <c r="IR12" s="11">
        <v>50.37</v>
      </c>
      <c r="IS12" s="11">
        <v>50.26</v>
      </c>
      <c r="IT12" s="11">
        <v>50.32</v>
      </c>
      <c r="IU12" s="11">
        <v>50.28</v>
      </c>
      <c r="IV12" s="11">
        <v>50.37</v>
      </c>
      <c r="IW12" s="11">
        <v>50.3</v>
      </c>
      <c r="IX12" s="11">
        <v>50.36</v>
      </c>
      <c r="IY12" s="11">
        <v>50.34</v>
      </c>
      <c r="IZ12" s="11">
        <v>50.33</v>
      </c>
      <c r="JA12" s="11">
        <v>50.39</v>
      </c>
      <c r="JB12" s="11">
        <v>50.34</v>
      </c>
      <c r="JC12" s="11">
        <v>50.46</v>
      </c>
      <c r="JD12" s="11">
        <v>50.31</v>
      </c>
      <c r="JE12" s="11">
        <v>50.2</v>
      </c>
      <c r="JF12" s="11">
        <v>50.14</v>
      </c>
      <c r="JG12" s="11">
        <v>50.14</v>
      </c>
      <c r="JH12" s="11">
        <v>50.19</v>
      </c>
      <c r="JI12" s="11">
        <v>50.16</v>
      </c>
      <c r="JJ12" s="11">
        <v>50.1</v>
      </c>
      <c r="JK12" s="11">
        <v>49.99</v>
      </c>
      <c r="JL12" s="11">
        <v>49.98</v>
      </c>
      <c r="JM12" s="11">
        <v>49.96</v>
      </c>
      <c r="JN12" s="11">
        <v>50.16</v>
      </c>
      <c r="JO12" s="11">
        <v>50.11</v>
      </c>
      <c r="JP12" s="11">
        <v>50.23</v>
      </c>
      <c r="JQ12" s="11">
        <v>50.21</v>
      </c>
      <c r="JR12" s="11">
        <v>50.3</v>
      </c>
      <c r="JS12" s="11">
        <v>50.16</v>
      </c>
      <c r="JT12" s="11">
        <v>50.19</v>
      </c>
      <c r="JU12" s="11">
        <v>50.19</v>
      </c>
      <c r="JV12" s="11">
        <v>49.93</v>
      </c>
      <c r="JW12" s="11">
        <v>50.09</v>
      </c>
      <c r="JX12" s="11">
        <v>50.12</v>
      </c>
      <c r="JY12" s="11">
        <v>50.26</v>
      </c>
      <c r="JZ12" s="11">
        <v>50.04</v>
      </c>
      <c r="KA12" s="11">
        <v>50.11</v>
      </c>
      <c r="KB12" s="11">
        <v>50.1</v>
      </c>
      <c r="KC12" s="11">
        <v>50.09</v>
      </c>
      <c r="KD12" s="11">
        <v>49.98</v>
      </c>
      <c r="KE12" s="11">
        <v>50.01</v>
      </c>
      <c r="KF12" s="11">
        <v>50.09</v>
      </c>
      <c r="KG12" s="11">
        <v>50.15</v>
      </c>
      <c r="KH12" s="11">
        <v>50.03</v>
      </c>
      <c r="KI12" s="11">
        <v>50.01</v>
      </c>
      <c r="KJ12" s="11">
        <v>50.02</v>
      </c>
      <c r="KK12" s="11">
        <v>50.1</v>
      </c>
      <c r="KL12" s="11">
        <v>50.09</v>
      </c>
      <c r="KM12" s="11">
        <v>50.07</v>
      </c>
      <c r="KN12" s="11">
        <v>50.04</v>
      </c>
      <c r="KO12" s="11">
        <v>49.99</v>
      </c>
      <c r="KP12" s="11">
        <v>49.97</v>
      </c>
      <c r="KQ12" s="11">
        <v>50.1</v>
      </c>
      <c r="KR12" s="11">
        <v>50.12</v>
      </c>
      <c r="KS12" s="11">
        <v>50.24</v>
      </c>
      <c r="KT12" s="11">
        <v>50.12</v>
      </c>
      <c r="KU12" s="11">
        <v>50.06</v>
      </c>
      <c r="KV12" s="11">
        <v>50.22</v>
      </c>
      <c r="KW12" s="11">
        <v>50.36</v>
      </c>
      <c r="KX12" s="11">
        <v>50.48</v>
      </c>
      <c r="KY12" s="11">
        <v>50.21</v>
      </c>
      <c r="KZ12" s="11">
        <v>50.39</v>
      </c>
      <c r="LA12" s="11">
        <v>50.24</v>
      </c>
      <c r="LB12" s="11">
        <v>50.13</v>
      </c>
      <c r="LC12" s="11">
        <v>50.09</v>
      </c>
      <c r="LD12" s="11">
        <v>50.2</v>
      </c>
      <c r="LE12" s="11">
        <v>50.09</v>
      </c>
      <c r="LF12" s="11">
        <v>50.13</v>
      </c>
      <c r="LG12" s="11">
        <v>50.07</v>
      </c>
      <c r="LH12" s="11">
        <v>50.1</v>
      </c>
      <c r="LI12" s="11">
        <v>49.88</v>
      </c>
      <c r="LJ12" s="11">
        <v>50.06</v>
      </c>
      <c r="LK12" s="11">
        <v>50.06</v>
      </c>
      <c r="LL12" s="11">
        <v>50.15</v>
      </c>
      <c r="LM12" s="11">
        <v>50.1</v>
      </c>
      <c r="LN12" s="11">
        <v>50.12</v>
      </c>
      <c r="LO12" s="11">
        <v>50.22</v>
      </c>
      <c r="LP12" s="11">
        <v>50.19</v>
      </c>
      <c r="LQ12" s="11">
        <v>50.06</v>
      </c>
      <c r="LR12" s="11">
        <v>50.12</v>
      </c>
      <c r="LS12" s="11">
        <v>50.13</v>
      </c>
      <c r="LT12" s="11">
        <v>50.06</v>
      </c>
      <c r="LU12" s="11">
        <v>49.51</v>
      </c>
      <c r="LV12" s="11">
        <v>50.38</v>
      </c>
      <c r="LW12" s="11">
        <v>48.59</v>
      </c>
      <c r="LX12" s="11">
        <v>49.86</v>
      </c>
      <c r="LY12" s="11">
        <v>49.95</v>
      </c>
      <c r="LZ12" s="11">
        <v>50.36</v>
      </c>
      <c r="MA12" s="11">
        <v>50.43</v>
      </c>
      <c r="MB12" s="11">
        <v>50.34</v>
      </c>
      <c r="MC12" s="11">
        <v>50.26</v>
      </c>
      <c r="MD12" s="11">
        <v>50.25</v>
      </c>
      <c r="ME12" s="11">
        <v>50.11</v>
      </c>
      <c r="MF12" s="11">
        <v>50.23</v>
      </c>
      <c r="MG12" s="11">
        <v>50.4</v>
      </c>
      <c r="MH12" s="11">
        <v>50.38</v>
      </c>
      <c r="MI12" s="11">
        <v>50.3</v>
      </c>
      <c r="MJ12" s="11">
        <v>50.37</v>
      </c>
      <c r="MK12" s="11">
        <v>50.6</v>
      </c>
      <c r="ML12" s="11">
        <v>50.54</v>
      </c>
      <c r="MM12" s="11">
        <v>50.45</v>
      </c>
      <c r="MN12" s="11">
        <v>50.66</v>
      </c>
      <c r="MO12" s="11">
        <v>50.59</v>
      </c>
      <c r="MP12" s="11">
        <v>50.7</v>
      </c>
      <c r="MQ12" s="11">
        <v>50.73</v>
      </c>
      <c r="MR12" s="11">
        <v>50.86</v>
      </c>
      <c r="MS12" s="11">
        <v>50.81</v>
      </c>
      <c r="MT12" s="11">
        <v>50.81</v>
      </c>
      <c r="MU12" s="11">
        <v>50.71</v>
      </c>
      <c r="MV12" s="11">
        <v>50.64</v>
      </c>
      <c r="MW12" s="11">
        <v>50.31</v>
      </c>
      <c r="MX12" s="11">
        <v>50.28</v>
      </c>
      <c r="MY12" s="11">
        <v>50.01</v>
      </c>
      <c r="MZ12" s="11">
        <v>50.1</v>
      </c>
      <c r="NA12" s="11">
        <v>49.91</v>
      </c>
      <c r="NB12" s="11">
        <v>50.23</v>
      </c>
      <c r="NC12" s="11">
        <v>49.72</v>
      </c>
      <c r="ND12" s="11">
        <v>50.39</v>
      </c>
      <c r="NE12" s="11">
        <v>50.44</v>
      </c>
      <c r="NF12" s="11">
        <v>49.61</v>
      </c>
      <c r="NG12" s="11">
        <v>44.24</v>
      </c>
      <c r="NH12" s="11">
        <v>42.23</v>
      </c>
      <c r="NI12" s="11">
        <v>42.14</v>
      </c>
      <c r="NJ12" s="11">
        <v>41.97</v>
      </c>
      <c r="NK12" s="11">
        <v>41.91</v>
      </c>
      <c r="NL12" s="11">
        <v>41.74</v>
      </c>
      <c r="NM12" s="11">
        <v>41.82</v>
      </c>
      <c r="NN12" s="11">
        <v>41.88</v>
      </c>
      <c r="NO12" s="11">
        <v>41.91</v>
      </c>
      <c r="NP12" s="11">
        <v>41.48</v>
      </c>
      <c r="NQ12" s="11">
        <v>41.78</v>
      </c>
      <c r="NR12" s="11">
        <v>41.73</v>
      </c>
      <c r="NS12" s="11">
        <v>42.32</v>
      </c>
      <c r="NT12" s="11">
        <v>42.3</v>
      </c>
      <c r="NU12" s="11">
        <v>42.07</v>
      </c>
      <c r="NV12" s="11">
        <v>42.59</v>
      </c>
      <c r="NW12" s="11">
        <v>42.65</v>
      </c>
      <c r="NX12" s="11">
        <v>42.83</v>
      </c>
      <c r="NY12" s="11">
        <v>42.99</v>
      </c>
      <c r="NZ12" s="11">
        <v>42.51</v>
      </c>
      <c r="OA12" s="11">
        <v>43.04</v>
      </c>
      <c r="OB12" s="11">
        <v>43.11</v>
      </c>
      <c r="OC12" s="11">
        <v>43.17</v>
      </c>
      <c r="OD12" s="11">
        <v>43.33</v>
      </c>
      <c r="OE12" s="11">
        <v>43.41</v>
      </c>
      <c r="OF12" s="11">
        <v>43.43</v>
      </c>
      <c r="OG12" s="11">
        <v>43.46</v>
      </c>
      <c r="OH12" s="11">
        <v>43.79</v>
      </c>
      <c r="OI12" s="11">
        <v>44</v>
      </c>
      <c r="OJ12" s="11">
        <v>43.51</v>
      </c>
      <c r="OK12" s="11">
        <v>43.9</v>
      </c>
      <c r="OL12" s="11">
        <v>43.53</v>
      </c>
      <c r="OM12" s="11">
        <v>43.52</v>
      </c>
      <c r="ON12" s="11">
        <v>43.92</v>
      </c>
      <c r="OO12" s="11">
        <v>44.19</v>
      </c>
      <c r="OP12" s="11">
        <v>44.23</v>
      </c>
      <c r="OQ12" s="11">
        <v>44.25</v>
      </c>
      <c r="OR12" s="11">
        <v>44.63</v>
      </c>
      <c r="OS12" s="11">
        <v>44.74</v>
      </c>
      <c r="OT12" s="11">
        <v>44.86</v>
      </c>
      <c r="OU12" s="11">
        <v>44.8</v>
      </c>
      <c r="OV12" s="11">
        <v>44.46</v>
      </c>
      <c r="OW12" s="11">
        <v>44.84</v>
      </c>
      <c r="OX12" s="11">
        <v>44.83</v>
      </c>
      <c r="OY12" s="11">
        <v>44.85</v>
      </c>
      <c r="OZ12" s="11">
        <v>44.83</v>
      </c>
      <c r="PA12" s="11">
        <v>44.83</v>
      </c>
      <c r="PB12" s="11">
        <v>44.95</v>
      </c>
      <c r="PC12" s="11">
        <v>44.9</v>
      </c>
      <c r="PD12" s="11">
        <v>44.92</v>
      </c>
      <c r="PE12" s="11">
        <v>44.74</v>
      </c>
      <c r="PF12" s="11">
        <v>44.71</v>
      </c>
      <c r="PG12" s="11">
        <v>44.79</v>
      </c>
      <c r="PH12" s="11">
        <v>44.75</v>
      </c>
      <c r="PI12" s="11">
        <v>44.97</v>
      </c>
      <c r="PJ12" s="11">
        <v>44.83</v>
      </c>
      <c r="PK12" s="11">
        <v>44.93</v>
      </c>
      <c r="PL12" s="11">
        <v>44.87</v>
      </c>
      <c r="PM12" s="11">
        <v>44.91</v>
      </c>
      <c r="PN12" s="11">
        <v>44.55</v>
      </c>
      <c r="PO12" s="11">
        <v>45</v>
      </c>
      <c r="PP12" s="11">
        <v>44.95</v>
      </c>
      <c r="PQ12" s="11">
        <v>44.92</v>
      </c>
      <c r="PR12" s="11">
        <v>45.02</v>
      </c>
      <c r="PS12" s="11">
        <v>45</v>
      </c>
      <c r="PT12" s="11">
        <v>44.89</v>
      </c>
      <c r="PU12" s="11">
        <v>44.79</v>
      </c>
      <c r="PV12" s="11">
        <v>44.96</v>
      </c>
      <c r="PW12" s="11">
        <v>45.16</v>
      </c>
      <c r="PX12" s="11">
        <v>45.36</v>
      </c>
      <c r="PY12" s="11">
        <v>45.47</v>
      </c>
      <c r="PZ12" s="11">
        <v>45.6</v>
      </c>
      <c r="QA12" s="11">
        <v>45.79</v>
      </c>
      <c r="QB12" s="11">
        <v>46.22</v>
      </c>
      <c r="QC12" s="11">
        <v>46.41</v>
      </c>
      <c r="QD12" s="11">
        <v>46.65</v>
      </c>
      <c r="QE12" s="11">
        <v>46.95</v>
      </c>
      <c r="QF12" s="11">
        <v>46.93</v>
      </c>
      <c r="QG12" s="11">
        <v>46.77</v>
      </c>
      <c r="QH12" s="11">
        <v>47</v>
      </c>
    </row>
    <row r="13" spans="1:450" x14ac:dyDescent="0.4">
      <c r="A13" s="1">
        <v>3</v>
      </c>
      <c r="B13" s="1" t="s">
        <v>183</v>
      </c>
      <c r="C13" s="9">
        <v>7555</v>
      </c>
      <c r="D13" s="10" t="s">
        <v>196</v>
      </c>
      <c r="E13" s="11" t="s">
        <v>35</v>
      </c>
      <c r="F13" s="11" t="s">
        <v>58</v>
      </c>
      <c r="G13" s="11" t="s">
        <v>58</v>
      </c>
      <c r="H13" s="11" t="s">
        <v>58</v>
      </c>
      <c r="I13" s="11" t="s">
        <v>58</v>
      </c>
      <c r="J13" s="11" t="s">
        <v>58</v>
      </c>
      <c r="K13" s="11" t="s">
        <v>58</v>
      </c>
      <c r="L13" s="11" t="s">
        <v>58</v>
      </c>
      <c r="M13" s="11" t="s">
        <v>58</v>
      </c>
      <c r="N13" s="11" t="s">
        <v>58</v>
      </c>
      <c r="O13" s="11" t="s">
        <v>58</v>
      </c>
      <c r="P13" s="11" t="s">
        <v>58</v>
      </c>
      <c r="Q13" s="11" t="s">
        <v>58</v>
      </c>
      <c r="R13" s="11" t="s">
        <v>58</v>
      </c>
      <c r="S13" s="11" t="s">
        <v>58</v>
      </c>
      <c r="T13" s="11" t="s">
        <v>58</v>
      </c>
      <c r="U13" s="11" t="s">
        <v>58</v>
      </c>
      <c r="V13" s="11" t="s">
        <v>58</v>
      </c>
      <c r="W13" s="11" t="s">
        <v>58</v>
      </c>
      <c r="X13" s="11" t="s">
        <v>58</v>
      </c>
      <c r="Y13" s="11" t="s">
        <v>58</v>
      </c>
      <c r="Z13" s="11" t="s">
        <v>58</v>
      </c>
      <c r="AA13" s="11" t="s">
        <v>58</v>
      </c>
      <c r="AB13" s="11" t="s">
        <v>58</v>
      </c>
      <c r="AC13" s="11" t="s">
        <v>58</v>
      </c>
      <c r="AD13" s="11" t="s">
        <v>58</v>
      </c>
      <c r="AE13" s="11" t="s">
        <v>58</v>
      </c>
      <c r="AF13" s="11" t="s">
        <v>58</v>
      </c>
      <c r="AG13" s="11"/>
      <c r="AH13" s="11" t="s">
        <v>58</v>
      </c>
      <c r="AI13" s="11" t="s">
        <v>58</v>
      </c>
      <c r="AJ13" s="11" t="s">
        <v>58</v>
      </c>
      <c r="AK13" s="11" t="s">
        <v>58</v>
      </c>
      <c r="AL13" s="11" t="s">
        <v>58</v>
      </c>
      <c r="AM13" s="11" t="s">
        <v>58</v>
      </c>
      <c r="AN13" s="11" t="s">
        <v>58</v>
      </c>
      <c r="AO13" s="11"/>
      <c r="AP13" s="11" t="s">
        <v>58</v>
      </c>
      <c r="AQ13" s="11"/>
      <c r="AR13" s="11"/>
      <c r="AS13" s="11" t="s">
        <v>58</v>
      </c>
      <c r="AT13" s="11"/>
      <c r="AU13" s="11" t="s">
        <v>58</v>
      </c>
      <c r="AV13" s="11" t="s">
        <v>58</v>
      </c>
      <c r="AW13" s="11" t="s">
        <v>58</v>
      </c>
      <c r="AX13" s="11" t="s">
        <v>58</v>
      </c>
      <c r="AY13" s="11" t="s">
        <v>58</v>
      </c>
      <c r="AZ13" s="11" t="s">
        <v>58</v>
      </c>
      <c r="BA13" s="11" t="s">
        <v>58</v>
      </c>
      <c r="BB13" s="11" t="s">
        <v>58</v>
      </c>
      <c r="BC13" s="11" t="s">
        <v>58</v>
      </c>
      <c r="BD13" s="11" t="s">
        <v>58</v>
      </c>
      <c r="BE13" s="11" t="s">
        <v>58</v>
      </c>
      <c r="BF13" s="11" t="s">
        <v>58</v>
      </c>
      <c r="BG13" s="11" t="s">
        <v>58</v>
      </c>
      <c r="BH13" s="11" t="s">
        <v>58</v>
      </c>
      <c r="BI13" s="11" t="s">
        <v>58</v>
      </c>
      <c r="BJ13" s="11" t="s">
        <v>58</v>
      </c>
      <c r="BK13" s="11"/>
      <c r="BL13" s="11"/>
      <c r="BM13" s="11" t="s">
        <v>58</v>
      </c>
      <c r="BN13" s="11" t="s">
        <v>58</v>
      </c>
      <c r="BO13" s="11" t="s">
        <v>58</v>
      </c>
      <c r="BP13" s="11" t="s">
        <v>58</v>
      </c>
      <c r="BQ13" s="11" t="s">
        <v>58</v>
      </c>
      <c r="BR13" s="11" t="s">
        <v>58</v>
      </c>
      <c r="BS13" s="11" t="s">
        <v>58</v>
      </c>
      <c r="BT13" s="11" t="s">
        <v>58</v>
      </c>
      <c r="BU13" s="11" t="s">
        <v>58</v>
      </c>
      <c r="BV13" s="11" t="s">
        <v>58</v>
      </c>
      <c r="BW13" s="11" t="s">
        <v>58</v>
      </c>
      <c r="BX13" s="11" t="s">
        <v>58</v>
      </c>
      <c r="BY13" s="11" t="s">
        <v>58</v>
      </c>
      <c r="BZ13" s="11" t="s">
        <v>58</v>
      </c>
      <c r="CA13" s="11" t="s">
        <v>58</v>
      </c>
      <c r="CB13" s="11" t="s">
        <v>58</v>
      </c>
      <c r="CC13" s="11" t="s">
        <v>58</v>
      </c>
      <c r="CD13" s="11" t="s">
        <v>58</v>
      </c>
      <c r="CE13" s="11" t="s">
        <v>58</v>
      </c>
      <c r="CF13" s="11" t="s">
        <v>58</v>
      </c>
      <c r="CG13" s="11" t="s">
        <v>58</v>
      </c>
      <c r="CH13" s="11" t="s">
        <v>58</v>
      </c>
      <c r="CI13" s="11" t="s">
        <v>58</v>
      </c>
      <c r="CJ13" s="11" t="s">
        <v>58</v>
      </c>
      <c r="CK13" s="11" t="s">
        <v>58</v>
      </c>
      <c r="CL13" s="11" t="s">
        <v>58</v>
      </c>
      <c r="CM13" s="11" t="s">
        <v>58</v>
      </c>
      <c r="CN13" s="11" t="s">
        <v>58</v>
      </c>
      <c r="CO13" s="11" t="s">
        <v>58</v>
      </c>
      <c r="CP13" s="11" t="s">
        <v>58</v>
      </c>
      <c r="CQ13" s="11" t="s">
        <v>58</v>
      </c>
      <c r="CR13" s="11" t="s">
        <v>58</v>
      </c>
      <c r="CS13" s="11" t="s">
        <v>58</v>
      </c>
      <c r="CT13" s="11" t="s">
        <v>58</v>
      </c>
      <c r="CU13" s="11" t="s">
        <v>58</v>
      </c>
      <c r="CV13" s="11" t="s">
        <v>58</v>
      </c>
      <c r="CW13" s="11"/>
      <c r="CX13" s="11" t="s">
        <v>58</v>
      </c>
      <c r="CY13" s="11" t="s">
        <v>58</v>
      </c>
      <c r="CZ13" s="11" t="s">
        <v>58</v>
      </c>
      <c r="DA13" s="11" t="s">
        <v>58</v>
      </c>
      <c r="DB13" s="11" t="s">
        <v>58</v>
      </c>
      <c r="DC13" s="11" t="s">
        <v>58</v>
      </c>
      <c r="DD13" s="11" t="s">
        <v>58</v>
      </c>
      <c r="DE13" s="11" t="s">
        <v>58</v>
      </c>
      <c r="DF13" s="11" t="s">
        <v>58</v>
      </c>
      <c r="DG13" s="11" t="s">
        <v>58</v>
      </c>
      <c r="DH13" s="11" t="s">
        <v>58</v>
      </c>
      <c r="DI13" s="11" t="s">
        <v>58</v>
      </c>
      <c r="DJ13" s="11" t="s">
        <v>58</v>
      </c>
      <c r="DK13" s="11" t="s">
        <v>58</v>
      </c>
      <c r="DL13" s="11" t="s">
        <v>58</v>
      </c>
      <c r="DM13" s="11" t="s">
        <v>58</v>
      </c>
      <c r="DN13" s="11" t="s">
        <v>58</v>
      </c>
      <c r="DO13" s="11" t="s">
        <v>58</v>
      </c>
      <c r="DP13" s="11" t="s">
        <v>58</v>
      </c>
      <c r="DQ13" s="11" t="s">
        <v>58</v>
      </c>
      <c r="DR13" s="11" t="s">
        <v>58</v>
      </c>
      <c r="DS13" s="11" t="s">
        <v>58</v>
      </c>
      <c r="DT13" s="11" t="s">
        <v>58</v>
      </c>
      <c r="DU13" s="11" t="s">
        <v>58</v>
      </c>
      <c r="DV13" s="11" t="s">
        <v>58</v>
      </c>
      <c r="DW13" s="11" t="s">
        <v>58</v>
      </c>
      <c r="DX13" s="11" t="s">
        <v>58</v>
      </c>
      <c r="DY13" s="11" t="s">
        <v>58</v>
      </c>
      <c r="DZ13" s="11" t="s">
        <v>58</v>
      </c>
      <c r="EA13" s="11" t="s">
        <v>58</v>
      </c>
      <c r="EB13" s="11" t="s">
        <v>58</v>
      </c>
      <c r="EC13" s="11" t="s">
        <v>58</v>
      </c>
      <c r="ED13" s="11" t="s">
        <v>58</v>
      </c>
      <c r="EE13" s="11" t="s">
        <v>58</v>
      </c>
      <c r="EF13" s="11" t="s">
        <v>58</v>
      </c>
      <c r="EG13" s="11" t="s">
        <v>58</v>
      </c>
      <c r="EH13" s="11" t="s">
        <v>58</v>
      </c>
      <c r="EI13" s="11" t="s">
        <v>58</v>
      </c>
      <c r="EJ13" s="11" t="s">
        <v>58</v>
      </c>
      <c r="EK13" s="11"/>
      <c r="EL13" s="11" t="s">
        <v>58</v>
      </c>
      <c r="EM13" s="11" t="s">
        <v>58</v>
      </c>
      <c r="EN13" s="11" t="s">
        <v>58</v>
      </c>
      <c r="EO13" s="11" t="s">
        <v>58</v>
      </c>
      <c r="EP13" s="11" t="s">
        <v>58</v>
      </c>
      <c r="EQ13" s="11" t="s">
        <v>58</v>
      </c>
      <c r="ER13" s="11" t="s">
        <v>58</v>
      </c>
      <c r="ES13" s="11" t="s">
        <v>58</v>
      </c>
      <c r="ET13" s="11" t="s">
        <v>58</v>
      </c>
      <c r="EU13" s="11" t="s">
        <v>58</v>
      </c>
      <c r="EV13" s="11" t="s">
        <v>58</v>
      </c>
      <c r="EW13" s="11" t="s">
        <v>58</v>
      </c>
      <c r="EX13" s="11" t="s">
        <v>58</v>
      </c>
      <c r="EY13" s="11" t="s">
        <v>58</v>
      </c>
      <c r="EZ13" s="11" t="s">
        <v>58</v>
      </c>
      <c r="FA13" s="11" t="s">
        <v>58</v>
      </c>
      <c r="FB13" s="11" t="s">
        <v>58</v>
      </c>
      <c r="FC13" s="11" t="s">
        <v>58</v>
      </c>
      <c r="FD13" s="11" t="s">
        <v>58</v>
      </c>
      <c r="FE13" s="11" t="s">
        <v>58</v>
      </c>
      <c r="FF13" s="11" t="s">
        <v>58</v>
      </c>
      <c r="FG13" s="11" t="s">
        <v>58</v>
      </c>
      <c r="FH13" s="11" t="s">
        <v>58</v>
      </c>
      <c r="FI13" s="11" t="s">
        <v>58</v>
      </c>
      <c r="FJ13" s="11" t="s">
        <v>58</v>
      </c>
      <c r="FK13" s="11" t="s">
        <v>58</v>
      </c>
      <c r="FL13" s="11" t="s">
        <v>58</v>
      </c>
      <c r="FM13" s="11" t="s">
        <v>58</v>
      </c>
      <c r="FN13" s="11" t="s">
        <v>58</v>
      </c>
      <c r="FO13" s="11" t="s">
        <v>58</v>
      </c>
      <c r="FP13" s="11" t="s">
        <v>58</v>
      </c>
      <c r="FQ13" s="11" t="s">
        <v>58</v>
      </c>
      <c r="FR13" s="11" t="s">
        <v>58</v>
      </c>
      <c r="FS13" s="11" t="s">
        <v>58</v>
      </c>
      <c r="FT13" s="11" t="s">
        <v>58</v>
      </c>
      <c r="FU13" s="11" t="s">
        <v>58</v>
      </c>
      <c r="FV13" s="11" t="s">
        <v>58</v>
      </c>
      <c r="FW13" s="11" t="s">
        <v>58</v>
      </c>
      <c r="FX13" s="11" t="s">
        <v>58</v>
      </c>
      <c r="FY13" s="11" t="s">
        <v>58</v>
      </c>
      <c r="FZ13" s="11" t="s">
        <v>58</v>
      </c>
      <c r="GA13" s="11" t="s">
        <v>58</v>
      </c>
      <c r="GB13" s="11" t="s">
        <v>58</v>
      </c>
      <c r="GC13" s="11" t="s">
        <v>58</v>
      </c>
      <c r="GD13" s="11" t="s">
        <v>58</v>
      </c>
      <c r="GE13" s="11" t="s">
        <v>58</v>
      </c>
      <c r="GF13" s="11" t="s">
        <v>58</v>
      </c>
      <c r="GG13" s="11" t="s">
        <v>58</v>
      </c>
      <c r="GH13" s="11" t="s">
        <v>58</v>
      </c>
      <c r="GI13" s="11" t="s">
        <v>58</v>
      </c>
      <c r="GJ13" s="11" t="s">
        <v>58</v>
      </c>
      <c r="GK13" s="11" t="s">
        <v>58</v>
      </c>
      <c r="GL13" s="11" t="s">
        <v>58</v>
      </c>
      <c r="GM13" s="11"/>
      <c r="GN13" s="11"/>
      <c r="GO13" s="11" t="s">
        <v>58</v>
      </c>
      <c r="GP13" s="11" t="s">
        <v>58</v>
      </c>
      <c r="GQ13" s="11"/>
      <c r="GR13" s="11"/>
      <c r="GS13" s="11"/>
      <c r="GT13" s="11" t="s">
        <v>58</v>
      </c>
      <c r="GU13" s="11" t="s">
        <v>58</v>
      </c>
      <c r="GV13" s="11" t="s">
        <v>58</v>
      </c>
      <c r="GW13" s="11" t="s">
        <v>58</v>
      </c>
      <c r="GX13" s="11" t="s">
        <v>58</v>
      </c>
      <c r="GY13" s="11" t="s">
        <v>58</v>
      </c>
      <c r="GZ13" s="11" t="s">
        <v>58</v>
      </c>
      <c r="HA13" s="11" t="s">
        <v>58</v>
      </c>
      <c r="HB13" s="11" t="s">
        <v>58</v>
      </c>
      <c r="HC13" s="11" t="s">
        <v>58</v>
      </c>
      <c r="HD13" s="11" t="s">
        <v>58</v>
      </c>
      <c r="HE13" s="11" t="s">
        <v>58</v>
      </c>
      <c r="HF13" s="11" t="s">
        <v>58</v>
      </c>
      <c r="HG13" s="11" t="s">
        <v>58</v>
      </c>
      <c r="HH13" s="11" t="s">
        <v>58</v>
      </c>
      <c r="HI13" s="11" t="s">
        <v>58</v>
      </c>
      <c r="HJ13" s="11" t="s">
        <v>58</v>
      </c>
      <c r="HK13" s="11" t="s">
        <v>58</v>
      </c>
      <c r="HL13" s="11" t="s">
        <v>58</v>
      </c>
      <c r="HM13" s="11" t="s">
        <v>58</v>
      </c>
      <c r="HN13" s="11" t="s">
        <v>58</v>
      </c>
      <c r="HO13" s="11" t="s">
        <v>58</v>
      </c>
      <c r="HP13" s="11" t="s">
        <v>61</v>
      </c>
      <c r="HQ13" s="11" t="s">
        <v>62</v>
      </c>
      <c r="HR13" s="11" t="s">
        <v>61</v>
      </c>
      <c r="HS13" s="11" t="s">
        <v>61</v>
      </c>
      <c r="HT13" s="11" t="s">
        <v>61</v>
      </c>
      <c r="HU13" s="11" t="s">
        <v>61</v>
      </c>
      <c r="HV13" s="11" t="s">
        <v>61</v>
      </c>
      <c r="HW13" s="11" t="s">
        <v>61</v>
      </c>
      <c r="HX13" s="11" t="s">
        <v>61</v>
      </c>
      <c r="HY13" s="11" t="s">
        <v>61</v>
      </c>
      <c r="HZ13" s="11" t="s">
        <v>61</v>
      </c>
      <c r="IA13" s="11" t="s">
        <v>61</v>
      </c>
      <c r="IB13" s="11" t="s">
        <v>61</v>
      </c>
      <c r="IC13" s="11" t="s">
        <v>61</v>
      </c>
      <c r="ID13" s="11" t="s">
        <v>61</v>
      </c>
      <c r="IE13" s="11" t="s">
        <v>61</v>
      </c>
      <c r="IF13" s="11" t="s">
        <v>61</v>
      </c>
      <c r="IG13" s="11" t="s">
        <v>61</v>
      </c>
      <c r="IH13" s="11" t="s">
        <v>61</v>
      </c>
      <c r="II13" s="11" t="s">
        <v>61</v>
      </c>
      <c r="IJ13" s="11" t="s">
        <v>61</v>
      </c>
      <c r="IK13" s="11" t="s">
        <v>61</v>
      </c>
      <c r="IL13" s="11" t="s">
        <v>61</v>
      </c>
      <c r="IM13" s="11" t="s">
        <v>61</v>
      </c>
      <c r="IN13" s="11" t="s">
        <v>61</v>
      </c>
      <c r="IO13" s="11" t="s">
        <v>61</v>
      </c>
      <c r="IP13" s="11" t="s">
        <v>61</v>
      </c>
      <c r="IQ13" s="11" t="s">
        <v>61</v>
      </c>
      <c r="IR13" s="11" t="s">
        <v>61</v>
      </c>
      <c r="IS13" s="11" t="s">
        <v>61</v>
      </c>
      <c r="IT13" s="11" t="s">
        <v>61</v>
      </c>
      <c r="IU13" s="11" t="s">
        <v>61</v>
      </c>
      <c r="IV13" s="11" t="s">
        <v>61</v>
      </c>
      <c r="IW13" s="11" t="s">
        <v>61</v>
      </c>
      <c r="IX13" s="11" t="s">
        <v>61</v>
      </c>
      <c r="IY13" s="11" t="s">
        <v>61</v>
      </c>
      <c r="IZ13" s="11" t="s">
        <v>61</v>
      </c>
      <c r="JA13" s="11" t="s">
        <v>61</v>
      </c>
      <c r="JB13" s="11" t="s">
        <v>61</v>
      </c>
      <c r="JC13" s="11" t="s">
        <v>61</v>
      </c>
      <c r="JD13" s="11" t="s">
        <v>61</v>
      </c>
      <c r="JE13" s="11" t="s">
        <v>61</v>
      </c>
      <c r="JF13" s="11" t="s">
        <v>61</v>
      </c>
      <c r="JG13" s="11" t="s">
        <v>61</v>
      </c>
      <c r="JH13" s="11" t="s">
        <v>61</v>
      </c>
      <c r="JI13" s="11" t="s">
        <v>61</v>
      </c>
      <c r="JJ13" s="11" t="s">
        <v>61</v>
      </c>
      <c r="JK13" s="11" t="s">
        <v>61</v>
      </c>
      <c r="JL13" s="11" t="s">
        <v>61</v>
      </c>
      <c r="JM13" s="11" t="s">
        <v>61</v>
      </c>
      <c r="JN13" s="11" t="s">
        <v>61</v>
      </c>
      <c r="JO13" s="11" t="s">
        <v>61</v>
      </c>
      <c r="JP13" s="11" t="s">
        <v>61</v>
      </c>
      <c r="JQ13" s="11" t="s">
        <v>61</v>
      </c>
      <c r="JR13" s="11" t="s">
        <v>61</v>
      </c>
      <c r="JS13" s="11" t="s">
        <v>61</v>
      </c>
      <c r="JT13" s="11" t="s">
        <v>61</v>
      </c>
      <c r="JU13" s="11" t="s">
        <v>61</v>
      </c>
      <c r="JV13" s="11" t="s">
        <v>62</v>
      </c>
      <c r="JW13" s="11" t="s">
        <v>61</v>
      </c>
      <c r="JX13" s="11" t="s">
        <v>61</v>
      </c>
      <c r="JY13" s="11" t="s">
        <v>61</v>
      </c>
      <c r="JZ13" s="11" t="s">
        <v>61</v>
      </c>
      <c r="KA13" s="11" t="s">
        <v>61</v>
      </c>
      <c r="KB13" s="11" t="s">
        <v>61</v>
      </c>
      <c r="KC13" s="11" t="s">
        <v>61</v>
      </c>
      <c r="KD13" s="11" t="s">
        <v>61</v>
      </c>
      <c r="KE13" s="11" t="s">
        <v>61</v>
      </c>
      <c r="KF13" s="11" t="s">
        <v>61</v>
      </c>
      <c r="KG13" s="11" t="s">
        <v>62</v>
      </c>
      <c r="KH13" s="11" t="s">
        <v>61</v>
      </c>
      <c r="KI13" s="11" t="s">
        <v>61</v>
      </c>
      <c r="KJ13" s="11" t="s">
        <v>61</v>
      </c>
      <c r="KK13" s="11" t="s">
        <v>61</v>
      </c>
      <c r="KL13" s="11" t="s">
        <v>62</v>
      </c>
      <c r="KM13" s="11"/>
      <c r="KN13" s="11"/>
      <c r="KO13" s="11"/>
      <c r="KP13" s="11"/>
      <c r="KQ13" s="11"/>
      <c r="KR13" s="11" t="s">
        <v>63</v>
      </c>
      <c r="KS13" s="11">
        <v>63.09</v>
      </c>
      <c r="KT13" s="11">
        <v>65.72</v>
      </c>
      <c r="KU13" s="11">
        <v>63.19</v>
      </c>
      <c r="KV13" s="11">
        <v>61.98</v>
      </c>
      <c r="KW13" s="11">
        <v>61.36</v>
      </c>
      <c r="KX13" s="11">
        <v>60.86</v>
      </c>
      <c r="KY13" s="11">
        <v>61.89</v>
      </c>
      <c r="KZ13" s="11">
        <v>61.05</v>
      </c>
      <c r="LA13" s="11">
        <v>60.6</v>
      </c>
      <c r="LB13" s="11">
        <v>60.97</v>
      </c>
      <c r="LC13" s="11">
        <v>60.39</v>
      </c>
      <c r="LD13" s="11">
        <v>61.05</v>
      </c>
      <c r="LE13" s="11">
        <v>58.16</v>
      </c>
      <c r="LF13" s="11">
        <v>54.34</v>
      </c>
      <c r="LG13" s="11" t="s">
        <v>64</v>
      </c>
      <c r="LH13" s="11">
        <v>66.83</v>
      </c>
      <c r="LI13" s="11">
        <v>66.16</v>
      </c>
      <c r="LJ13" s="11">
        <v>66.349999999999994</v>
      </c>
      <c r="LK13" s="11">
        <v>68.16</v>
      </c>
      <c r="LL13" s="11">
        <v>69.260000000000005</v>
      </c>
      <c r="LM13" s="11">
        <v>70.099999999999994</v>
      </c>
      <c r="LN13" s="11">
        <v>69.92</v>
      </c>
      <c r="LO13" s="11">
        <v>69.52</v>
      </c>
      <c r="LP13" s="11">
        <v>71.38</v>
      </c>
      <c r="LQ13" s="11">
        <v>72</v>
      </c>
      <c r="LR13" s="11">
        <v>70.33</v>
      </c>
      <c r="LS13" s="11">
        <v>72.5</v>
      </c>
      <c r="LT13" s="11">
        <v>72.44</v>
      </c>
      <c r="LU13" s="11">
        <v>72.06</v>
      </c>
      <c r="LV13" s="11">
        <v>68.3</v>
      </c>
      <c r="LW13" s="11">
        <v>64.16</v>
      </c>
      <c r="LX13" s="11">
        <v>64.56</v>
      </c>
      <c r="LY13" s="11">
        <v>63.11</v>
      </c>
      <c r="LZ13" s="11">
        <v>68.59</v>
      </c>
      <c r="MA13" s="11">
        <v>67.61</v>
      </c>
      <c r="MB13" s="11">
        <v>68.45</v>
      </c>
      <c r="MC13" s="11">
        <v>69.540000000000006</v>
      </c>
      <c r="MD13" s="11">
        <v>69.819999999999993</v>
      </c>
      <c r="ME13" s="11">
        <v>70.58</v>
      </c>
      <c r="MF13" s="11">
        <v>70.650000000000006</v>
      </c>
      <c r="MG13" s="11">
        <v>71.37</v>
      </c>
      <c r="MH13" s="11">
        <v>72.03</v>
      </c>
      <c r="MI13" s="11">
        <v>71.92</v>
      </c>
      <c r="MJ13" s="11">
        <v>70.22</v>
      </c>
      <c r="MK13" s="11">
        <v>68.95</v>
      </c>
      <c r="ML13" s="11">
        <v>68.569999999999993</v>
      </c>
      <c r="MM13" s="11">
        <v>68.349999999999994</v>
      </c>
      <c r="MN13" s="11">
        <v>69.34</v>
      </c>
      <c r="MO13" s="11">
        <v>70.03</v>
      </c>
      <c r="MP13" s="11">
        <v>70.11</v>
      </c>
      <c r="MQ13" s="11">
        <v>69.150000000000006</v>
      </c>
      <c r="MR13" s="11">
        <v>69.5</v>
      </c>
      <c r="MS13" s="11">
        <v>69.790000000000006</v>
      </c>
      <c r="MT13" s="11">
        <v>69.47</v>
      </c>
      <c r="MU13" s="11">
        <v>69.87</v>
      </c>
      <c r="MV13" s="11">
        <v>72.23</v>
      </c>
      <c r="MW13" s="11">
        <v>72.819999999999993</v>
      </c>
      <c r="MX13" s="11">
        <v>71.900000000000006</v>
      </c>
      <c r="MY13" s="11">
        <v>72.760000000000005</v>
      </c>
      <c r="MZ13" s="11">
        <v>71.900000000000006</v>
      </c>
      <c r="NA13" s="11">
        <v>69.709999999999994</v>
      </c>
      <c r="NB13" s="11">
        <v>66.42</v>
      </c>
      <c r="NC13" s="11">
        <v>67</v>
      </c>
      <c r="ND13" s="11">
        <v>66.31</v>
      </c>
      <c r="NE13" s="11">
        <v>66.599999999999994</v>
      </c>
      <c r="NF13" s="11">
        <v>67.06</v>
      </c>
      <c r="NG13" s="11">
        <v>66.739999999999995</v>
      </c>
      <c r="NH13" s="11">
        <v>65.34</v>
      </c>
      <c r="NI13" s="11">
        <v>64.62</v>
      </c>
      <c r="NJ13" s="11">
        <v>60.64</v>
      </c>
      <c r="NK13" s="11">
        <v>60.3</v>
      </c>
      <c r="NL13" s="11">
        <v>60.1</v>
      </c>
      <c r="NM13" s="11">
        <v>60.11</v>
      </c>
      <c r="NN13" s="11">
        <v>60.24</v>
      </c>
      <c r="NO13" s="11">
        <v>60.67</v>
      </c>
      <c r="NP13" s="11">
        <v>61.12</v>
      </c>
      <c r="NQ13" s="11">
        <v>60.92</v>
      </c>
      <c r="NR13" s="11">
        <v>63.97</v>
      </c>
      <c r="NS13" s="11">
        <v>66.180000000000007</v>
      </c>
      <c r="NT13" s="11">
        <v>65.87</v>
      </c>
      <c r="NU13" s="11">
        <v>65.8</v>
      </c>
      <c r="NV13" s="11">
        <v>65.88</v>
      </c>
      <c r="NW13" s="11">
        <v>65.790000000000006</v>
      </c>
      <c r="NX13" s="11">
        <v>65.36</v>
      </c>
      <c r="NY13" s="11">
        <v>65.12</v>
      </c>
      <c r="NZ13" s="11">
        <v>65.36</v>
      </c>
      <c r="OA13" s="11">
        <v>65.48</v>
      </c>
      <c r="OB13" s="11">
        <v>65.400000000000006</v>
      </c>
      <c r="OC13" s="11">
        <v>65.53</v>
      </c>
      <c r="OD13" s="11">
        <v>65.64</v>
      </c>
      <c r="OE13" s="11">
        <v>65.48</v>
      </c>
      <c r="OF13" s="11">
        <v>65.489999999999995</v>
      </c>
      <c r="OG13" s="11">
        <v>64.78</v>
      </c>
      <c r="OH13" s="11">
        <v>64.55</v>
      </c>
      <c r="OI13" s="11">
        <v>64.760000000000005</v>
      </c>
      <c r="OJ13" s="11">
        <v>64.16</v>
      </c>
      <c r="OK13" s="11">
        <v>63.55</v>
      </c>
      <c r="OL13" s="11">
        <v>64.42</v>
      </c>
      <c r="OM13" s="11">
        <v>65.010000000000005</v>
      </c>
      <c r="ON13" s="11">
        <v>65.53</v>
      </c>
      <c r="OO13" s="11">
        <v>65.38</v>
      </c>
      <c r="OP13" s="11">
        <v>63.28</v>
      </c>
      <c r="OQ13" s="11">
        <v>58.45</v>
      </c>
      <c r="OR13" s="11">
        <v>57.22</v>
      </c>
      <c r="OS13" s="11">
        <v>55.98</v>
      </c>
      <c r="OT13" s="11">
        <v>55.49</v>
      </c>
      <c r="OU13" s="11">
        <v>55.55</v>
      </c>
      <c r="OV13" s="11">
        <v>57.01</v>
      </c>
      <c r="OW13" s="11">
        <v>56.14</v>
      </c>
      <c r="OX13" s="11">
        <v>55</v>
      </c>
      <c r="OY13" s="11">
        <v>55.31</v>
      </c>
      <c r="OZ13" s="11">
        <v>55.14</v>
      </c>
      <c r="PA13" s="11">
        <v>55.4</v>
      </c>
      <c r="PB13" s="11">
        <v>53.76</v>
      </c>
      <c r="PC13" s="11">
        <v>54.45</v>
      </c>
      <c r="PD13" s="11">
        <v>55.69</v>
      </c>
      <c r="PE13" s="11">
        <v>54.79</v>
      </c>
      <c r="PF13" s="11">
        <v>54.01</v>
      </c>
      <c r="PG13" s="11">
        <v>53.41</v>
      </c>
      <c r="PH13" s="11">
        <v>54.16</v>
      </c>
      <c r="PI13" s="11">
        <v>55.31</v>
      </c>
      <c r="PJ13" s="11">
        <v>55.14</v>
      </c>
      <c r="PK13" s="11">
        <v>55.37</v>
      </c>
      <c r="PL13" s="11">
        <v>56.04</v>
      </c>
      <c r="PM13" s="11">
        <v>57.46</v>
      </c>
      <c r="PN13" s="11">
        <v>58.09</v>
      </c>
      <c r="PO13" s="11">
        <v>57.98</v>
      </c>
      <c r="PP13" s="11">
        <v>55.66</v>
      </c>
      <c r="PQ13" s="11">
        <v>55.57</v>
      </c>
      <c r="PR13" s="11">
        <v>55.85</v>
      </c>
      <c r="PS13" s="11">
        <v>57.7</v>
      </c>
      <c r="PT13" s="11">
        <v>55.58</v>
      </c>
      <c r="PU13" s="11">
        <v>55.67</v>
      </c>
      <c r="PV13" s="11">
        <v>55.88</v>
      </c>
      <c r="PW13" s="11">
        <v>55.97</v>
      </c>
      <c r="PX13" s="11">
        <v>56.15</v>
      </c>
      <c r="PY13" s="11">
        <v>56.11</v>
      </c>
      <c r="PZ13" s="11">
        <v>56.77</v>
      </c>
      <c r="QA13" s="11">
        <v>56.87</v>
      </c>
      <c r="QB13" s="11">
        <v>56.9</v>
      </c>
      <c r="QC13" s="11">
        <v>57.99</v>
      </c>
      <c r="QD13" s="11">
        <v>58.14</v>
      </c>
      <c r="QE13" s="11">
        <v>58.38</v>
      </c>
      <c r="QF13" s="11">
        <v>58.59</v>
      </c>
      <c r="QG13" s="11">
        <v>58.3</v>
      </c>
      <c r="QH13" s="11">
        <v>58.74</v>
      </c>
    </row>
    <row r="14" spans="1:450" x14ac:dyDescent="0.4">
      <c r="A14" s="1"/>
      <c r="B14" s="1" t="s">
        <v>29</v>
      </c>
      <c r="C14" s="9">
        <v>7791</v>
      </c>
      <c r="D14" s="10" t="s">
        <v>197</v>
      </c>
      <c r="E14" s="11" t="s">
        <v>27</v>
      </c>
      <c r="F14" s="11">
        <v>59.2</v>
      </c>
      <c r="G14" s="11">
        <v>59.5</v>
      </c>
      <c r="H14" s="11">
        <v>59.7</v>
      </c>
      <c r="I14" s="11">
        <v>59.6</v>
      </c>
      <c r="J14" s="11">
        <v>59.6</v>
      </c>
      <c r="K14" s="11">
        <v>59.7</v>
      </c>
      <c r="L14" s="11">
        <v>59.3</v>
      </c>
      <c r="M14" s="11">
        <v>59.5</v>
      </c>
      <c r="N14" s="11">
        <v>60</v>
      </c>
      <c r="O14" s="11">
        <v>60</v>
      </c>
      <c r="P14" s="11">
        <v>60.4</v>
      </c>
      <c r="Q14" s="11">
        <v>60.8</v>
      </c>
      <c r="R14" s="11">
        <v>61.7</v>
      </c>
      <c r="S14" s="11">
        <v>61.9</v>
      </c>
      <c r="T14" s="11">
        <v>62.1</v>
      </c>
      <c r="U14" s="11">
        <v>62.1</v>
      </c>
      <c r="V14" s="11">
        <v>62.9</v>
      </c>
      <c r="W14" s="11">
        <v>62.3</v>
      </c>
      <c r="X14" s="11">
        <v>63.6</v>
      </c>
      <c r="Y14" s="11">
        <v>63.5</v>
      </c>
      <c r="Z14" s="11">
        <v>63.4</v>
      </c>
      <c r="AA14" s="11">
        <v>62.8</v>
      </c>
      <c r="AB14" s="11">
        <v>62.7</v>
      </c>
      <c r="AC14" s="11">
        <v>62.3</v>
      </c>
      <c r="AD14" s="11">
        <v>62.5</v>
      </c>
      <c r="AE14" s="11">
        <v>63.4</v>
      </c>
      <c r="AF14" s="11">
        <v>62.7</v>
      </c>
      <c r="AG14" s="11">
        <v>62.7</v>
      </c>
      <c r="AH14" s="11">
        <v>61.9</v>
      </c>
      <c r="AI14" s="11">
        <v>61.8</v>
      </c>
      <c r="AJ14" s="11">
        <v>61.9</v>
      </c>
      <c r="AK14" s="11">
        <v>62.4</v>
      </c>
      <c r="AL14" s="11">
        <v>61.2</v>
      </c>
      <c r="AM14" s="11">
        <v>61.9</v>
      </c>
      <c r="AN14" s="11">
        <v>62</v>
      </c>
      <c r="AO14" s="11">
        <v>61.9</v>
      </c>
      <c r="AP14" s="11">
        <v>62.2</v>
      </c>
      <c r="AQ14" s="11">
        <v>62.6</v>
      </c>
      <c r="AR14" s="11">
        <v>62.5</v>
      </c>
      <c r="AS14" s="11">
        <v>62.8</v>
      </c>
      <c r="AT14" s="11">
        <v>62.7</v>
      </c>
      <c r="AU14" s="11">
        <v>62.8</v>
      </c>
      <c r="AV14" s="11">
        <v>62.7</v>
      </c>
      <c r="AW14" s="11">
        <v>62.9</v>
      </c>
      <c r="AX14" s="11">
        <v>63.6</v>
      </c>
      <c r="AY14" s="11">
        <v>67.5</v>
      </c>
      <c r="AZ14" s="11">
        <v>69.2</v>
      </c>
      <c r="BA14" s="11">
        <v>67</v>
      </c>
      <c r="BB14" s="11">
        <v>67.2</v>
      </c>
      <c r="BC14" s="11">
        <v>67.5</v>
      </c>
      <c r="BD14" s="11">
        <v>68</v>
      </c>
      <c r="BE14" s="11">
        <v>68</v>
      </c>
      <c r="BF14" s="11">
        <v>66.900000000000006</v>
      </c>
      <c r="BG14" s="11">
        <v>66</v>
      </c>
      <c r="BH14" s="11">
        <v>64.5</v>
      </c>
      <c r="BI14" s="11">
        <v>64.400000000000006</v>
      </c>
      <c r="BJ14" s="11">
        <v>63.2</v>
      </c>
      <c r="BK14" s="11">
        <v>63.3</v>
      </c>
      <c r="BL14" s="11">
        <v>62.9</v>
      </c>
      <c r="BM14" s="11">
        <v>62.8</v>
      </c>
      <c r="BN14" s="11">
        <v>63.1</v>
      </c>
      <c r="BO14" s="11">
        <v>63.3</v>
      </c>
      <c r="BP14" s="11">
        <v>63.8</v>
      </c>
      <c r="BQ14" s="11">
        <v>63.6</v>
      </c>
      <c r="BR14" s="11">
        <v>63.6</v>
      </c>
      <c r="BS14" s="11">
        <v>63.7</v>
      </c>
      <c r="BT14" s="11">
        <v>64.400000000000006</v>
      </c>
      <c r="BU14" s="11">
        <v>64.599999999999994</v>
      </c>
      <c r="BV14" s="11">
        <v>64.900000000000006</v>
      </c>
      <c r="BW14" s="11">
        <v>64.599999999999994</v>
      </c>
      <c r="BX14" s="11">
        <v>64.599999999999994</v>
      </c>
      <c r="BY14" s="11">
        <v>64.8</v>
      </c>
      <c r="BZ14" s="11">
        <v>64.7</v>
      </c>
      <c r="CA14" s="11">
        <v>64.5</v>
      </c>
      <c r="CB14" s="11">
        <v>64.7</v>
      </c>
      <c r="CC14" s="11">
        <v>65.2</v>
      </c>
      <c r="CD14" s="11">
        <v>65.3</v>
      </c>
      <c r="CE14" s="11">
        <v>66.3</v>
      </c>
      <c r="CF14" s="11">
        <v>66.3</v>
      </c>
      <c r="CG14" s="11">
        <v>66.099999999999994</v>
      </c>
      <c r="CH14" s="11">
        <v>66.2</v>
      </c>
      <c r="CI14" s="11">
        <v>65.599999999999994</v>
      </c>
      <c r="CJ14" s="11">
        <v>65.3</v>
      </c>
      <c r="CK14" s="11">
        <v>65.599999999999994</v>
      </c>
      <c r="CL14" s="11">
        <v>64.8</v>
      </c>
      <c r="CM14" s="11">
        <v>66.3</v>
      </c>
      <c r="CN14" s="11">
        <v>66.400000000000006</v>
      </c>
      <c r="CO14" s="11">
        <v>66.8</v>
      </c>
      <c r="CP14" s="11">
        <v>66</v>
      </c>
      <c r="CQ14" s="11">
        <v>65.099999999999994</v>
      </c>
      <c r="CR14" s="11">
        <v>65.3</v>
      </c>
      <c r="CS14" s="11">
        <v>64.8</v>
      </c>
      <c r="CT14" s="11">
        <v>65.5</v>
      </c>
      <c r="CU14" s="11">
        <v>66.599999999999994</v>
      </c>
      <c r="CV14" s="11">
        <v>66.900000000000006</v>
      </c>
      <c r="CW14" s="11">
        <v>66.5</v>
      </c>
      <c r="CX14" s="11">
        <v>66.099999999999994</v>
      </c>
      <c r="CY14" s="11">
        <v>66</v>
      </c>
      <c r="CZ14" s="11">
        <v>67.5</v>
      </c>
      <c r="DA14" s="11">
        <v>67.7</v>
      </c>
      <c r="DB14" s="11">
        <v>69.099999999999994</v>
      </c>
      <c r="DC14" s="11">
        <v>68.2</v>
      </c>
      <c r="DD14" s="11">
        <v>67.2</v>
      </c>
      <c r="DE14" s="11">
        <v>65.5</v>
      </c>
      <c r="DF14" s="11">
        <v>65.5</v>
      </c>
      <c r="DG14" s="11">
        <v>65.3</v>
      </c>
      <c r="DH14" s="11">
        <v>64.8</v>
      </c>
      <c r="DI14" s="11">
        <v>62.7</v>
      </c>
      <c r="DJ14" s="11">
        <v>65.599999999999994</v>
      </c>
      <c r="DK14" s="11">
        <v>65.8</v>
      </c>
      <c r="DL14" s="11">
        <v>66</v>
      </c>
      <c r="DM14" s="11">
        <v>67.599999999999994</v>
      </c>
      <c r="DN14" s="11">
        <v>67.599999999999994</v>
      </c>
      <c r="DO14" s="11">
        <v>68.400000000000006</v>
      </c>
      <c r="DP14" s="11">
        <v>68.7</v>
      </c>
      <c r="DQ14" s="11">
        <v>68.8</v>
      </c>
      <c r="DR14" s="11">
        <v>68.5</v>
      </c>
      <c r="DS14" s="11">
        <v>69</v>
      </c>
      <c r="DT14" s="11">
        <v>69.400000000000006</v>
      </c>
      <c r="DU14" s="11">
        <v>69.8</v>
      </c>
      <c r="DV14" s="11">
        <v>70.2</v>
      </c>
      <c r="DW14" s="11">
        <v>70.2</v>
      </c>
      <c r="DX14" s="11">
        <v>70.3</v>
      </c>
      <c r="DY14" s="11">
        <v>70.3</v>
      </c>
      <c r="DZ14" s="11">
        <v>70.099999999999994</v>
      </c>
      <c r="EA14" s="11">
        <v>71.2</v>
      </c>
      <c r="EB14" s="11">
        <v>71.7</v>
      </c>
      <c r="EC14" s="11">
        <v>71</v>
      </c>
      <c r="ED14" s="11">
        <v>71</v>
      </c>
      <c r="EE14" s="11">
        <v>71.099999999999994</v>
      </c>
      <c r="EF14" s="11">
        <v>71.099999999999994</v>
      </c>
      <c r="EG14" s="11">
        <v>71.099999999999994</v>
      </c>
      <c r="EH14" s="11">
        <v>71.2</v>
      </c>
      <c r="EI14" s="11">
        <v>71.2</v>
      </c>
      <c r="EJ14" s="11">
        <v>71.599999999999994</v>
      </c>
      <c r="EK14" s="11">
        <v>71.7</v>
      </c>
      <c r="EL14" s="11">
        <v>72.099999999999994</v>
      </c>
      <c r="EM14" s="11">
        <v>72.099999999999994</v>
      </c>
      <c r="EN14" s="11">
        <v>72.900000000000006</v>
      </c>
      <c r="EO14" s="11">
        <v>72</v>
      </c>
      <c r="EP14" s="11">
        <v>72</v>
      </c>
      <c r="EQ14" s="11">
        <v>71.400000000000006</v>
      </c>
      <c r="ER14" s="11">
        <v>71.5</v>
      </c>
      <c r="ES14" s="11">
        <v>71.7</v>
      </c>
      <c r="ET14" s="11">
        <v>71.7</v>
      </c>
      <c r="EU14" s="11">
        <v>72.5</v>
      </c>
      <c r="EV14" s="11">
        <v>72.7</v>
      </c>
      <c r="EW14" s="11">
        <v>72.5</v>
      </c>
      <c r="EX14" s="11">
        <v>72.5</v>
      </c>
      <c r="EY14" s="11">
        <v>72.2</v>
      </c>
      <c r="EZ14" s="11">
        <v>72.400000000000006</v>
      </c>
      <c r="FA14" s="11">
        <v>72.400000000000006</v>
      </c>
      <c r="FB14" s="11">
        <v>72</v>
      </c>
      <c r="FC14" s="11">
        <v>71.8</v>
      </c>
      <c r="FD14" s="11">
        <v>71.599999999999994</v>
      </c>
      <c r="FE14" s="11">
        <v>71.5</v>
      </c>
      <c r="FF14" s="11">
        <v>71.400000000000006</v>
      </c>
      <c r="FG14" s="11">
        <v>71.5</v>
      </c>
      <c r="FH14" s="11">
        <v>71.8</v>
      </c>
      <c r="FI14" s="11">
        <v>72.400000000000006</v>
      </c>
      <c r="FJ14" s="11">
        <v>72.8</v>
      </c>
      <c r="FK14" s="11">
        <v>73.5</v>
      </c>
      <c r="FL14" s="11">
        <v>73.5</v>
      </c>
      <c r="FM14" s="11">
        <v>74.099999999999994</v>
      </c>
      <c r="FN14" s="11">
        <v>73.2</v>
      </c>
      <c r="FO14" s="11">
        <v>73.2</v>
      </c>
      <c r="FP14" s="11">
        <v>73.3</v>
      </c>
      <c r="FQ14" s="11">
        <v>73.5</v>
      </c>
      <c r="FR14" s="11">
        <v>74</v>
      </c>
      <c r="FS14" s="11">
        <v>73.8</v>
      </c>
      <c r="FT14" s="11">
        <v>73.7</v>
      </c>
      <c r="FU14" s="11">
        <v>72.900000000000006</v>
      </c>
      <c r="FV14" s="11">
        <v>72.2</v>
      </c>
      <c r="FW14" s="11">
        <v>71.5</v>
      </c>
      <c r="FX14" s="11">
        <v>72.900000000000006</v>
      </c>
      <c r="FY14" s="11">
        <v>72.900000000000006</v>
      </c>
      <c r="FZ14" s="11">
        <v>73.5</v>
      </c>
      <c r="GA14" s="11">
        <v>75</v>
      </c>
      <c r="GB14" s="11">
        <v>74.599999999999994</v>
      </c>
      <c r="GC14" s="11">
        <v>74.3</v>
      </c>
      <c r="GD14" s="11">
        <v>73.2</v>
      </c>
      <c r="GE14" s="11">
        <v>75.2</v>
      </c>
      <c r="GF14" s="11">
        <v>75</v>
      </c>
      <c r="GG14" s="11">
        <v>75</v>
      </c>
      <c r="GH14" s="11">
        <v>75.8</v>
      </c>
      <c r="GI14" s="11">
        <v>76.8</v>
      </c>
      <c r="GJ14" s="11">
        <v>77.2</v>
      </c>
      <c r="GK14" s="11">
        <v>80.5</v>
      </c>
      <c r="GL14" s="11">
        <v>80.900000000000006</v>
      </c>
      <c r="GM14" s="11">
        <v>80.2</v>
      </c>
      <c r="GN14" s="11">
        <v>82.1</v>
      </c>
      <c r="GO14" s="11">
        <v>82.6</v>
      </c>
      <c r="GP14" s="11">
        <v>90.07</v>
      </c>
      <c r="GQ14" s="11">
        <v>88.94</v>
      </c>
      <c r="GR14" s="11">
        <v>88.4</v>
      </c>
      <c r="GS14" s="11">
        <v>88.9</v>
      </c>
      <c r="GT14" s="11">
        <v>88.83</v>
      </c>
      <c r="GU14" s="11">
        <v>88.69</v>
      </c>
      <c r="GV14" s="11">
        <v>88.8</v>
      </c>
      <c r="GW14" s="11">
        <v>92.8</v>
      </c>
      <c r="GX14" s="11">
        <v>93.68</v>
      </c>
      <c r="GY14" s="11">
        <v>93.47</v>
      </c>
      <c r="GZ14" s="11">
        <v>94.76</v>
      </c>
      <c r="HA14" s="11">
        <v>98.01</v>
      </c>
      <c r="HB14" s="11">
        <v>99.01</v>
      </c>
      <c r="HC14" s="11">
        <v>99.57</v>
      </c>
      <c r="HD14" s="11">
        <v>100.08</v>
      </c>
      <c r="HE14" s="11">
        <v>99.1</v>
      </c>
      <c r="HF14" s="11">
        <v>100.61</v>
      </c>
      <c r="HG14" s="11">
        <v>99.01</v>
      </c>
      <c r="HH14" s="11">
        <v>99.48</v>
      </c>
      <c r="HI14" s="11">
        <v>100.22</v>
      </c>
      <c r="HJ14" s="11">
        <v>99.99</v>
      </c>
      <c r="HK14" s="11">
        <v>98.52</v>
      </c>
      <c r="HL14" s="11">
        <v>99.71</v>
      </c>
      <c r="HM14" s="11">
        <v>99.44</v>
      </c>
      <c r="HN14" s="11">
        <v>100.52</v>
      </c>
      <c r="HO14" s="11">
        <v>99.66</v>
      </c>
      <c r="HP14" s="11">
        <v>99.97</v>
      </c>
      <c r="HQ14" s="11">
        <v>99.66</v>
      </c>
      <c r="HR14" s="11">
        <v>99.89</v>
      </c>
      <c r="HS14" s="11">
        <v>99.88</v>
      </c>
      <c r="HT14" s="11">
        <v>99.48</v>
      </c>
      <c r="HU14" s="11">
        <v>98.46</v>
      </c>
      <c r="HV14" s="11">
        <v>98.47</v>
      </c>
      <c r="HW14" s="11">
        <v>98.78</v>
      </c>
      <c r="HX14" s="11">
        <v>99.83</v>
      </c>
      <c r="HY14" s="11">
        <v>100.94</v>
      </c>
      <c r="HZ14" s="11">
        <v>101.88</v>
      </c>
      <c r="IA14" s="11">
        <v>101.51</v>
      </c>
      <c r="IB14" s="11">
        <v>101.55</v>
      </c>
      <c r="IC14" s="11">
        <v>101.63</v>
      </c>
      <c r="ID14" s="11">
        <v>101.54</v>
      </c>
      <c r="IE14" s="11">
        <v>101.69</v>
      </c>
      <c r="IF14" s="11">
        <v>100.84</v>
      </c>
      <c r="IG14" s="11">
        <v>100.72</v>
      </c>
      <c r="IH14" s="11">
        <v>100.32</v>
      </c>
      <c r="II14" s="11">
        <v>100.56</v>
      </c>
      <c r="IJ14" s="11">
        <v>101.18</v>
      </c>
      <c r="IK14" s="11">
        <v>100.72</v>
      </c>
      <c r="IL14" s="11">
        <v>101.52</v>
      </c>
      <c r="IM14" s="11">
        <v>101.12</v>
      </c>
      <c r="IN14" s="11">
        <v>100.96</v>
      </c>
      <c r="IO14" s="11">
        <v>100.69</v>
      </c>
      <c r="IP14" s="11">
        <v>100.62</v>
      </c>
      <c r="IQ14" s="11">
        <v>100.43</v>
      </c>
      <c r="IR14" s="11">
        <v>100.27</v>
      </c>
      <c r="IS14" s="11">
        <v>97.14</v>
      </c>
      <c r="IT14" s="11">
        <v>95.66</v>
      </c>
      <c r="IU14" s="11">
        <v>96.73</v>
      </c>
      <c r="IV14" s="11">
        <v>95.55</v>
      </c>
      <c r="IW14" s="11">
        <v>94.21</v>
      </c>
      <c r="IX14" s="11">
        <v>93.74</v>
      </c>
      <c r="IY14" s="11">
        <v>94.31</v>
      </c>
      <c r="IZ14" s="11">
        <v>93.8</v>
      </c>
      <c r="JA14" s="11">
        <v>93.9</v>
      </c>
      <c r="JB14" s="11">
        <v>92.22</v>
      </c>
      <c r="JC14" s="11">
        <v>90.47</v>
      </c>
      <c r="JD14" s="11">
        <v>90.97</v>
      </c>
      <c r="JE14" s="11">
        <v>91.86</v>
      </c>
      <c r="JF14" s="11">
        <v>91.62</v>
      </c>
      <c r="JG14" s="11">
        <v>90.97</v>
      </c>
      <c r="JH14" s="11">
        <v>91.18</v>
      </c>
      <c r="JI14" s="11">
        <v>90.96</v>
      </c>
      <c r="JJ14" s="11">
        <v>90.83</v>
      </c>
      <c r="JK14" s="11">
        <v>90.25</v>
      </c>
      <c r="JL14" s="11">
        <v>90.67</v>
      </c>
      <c r="JM14" s="11">
        <v>91.6</v>
      </c>
      <c r="JN14" s="11">
        <v>92.36</v>
      </c>
      <c r="JO14" s="11">
        <v>90.04</v>
      </c>
      <c r="JP14" s="11">
        <v>90.18</v>
      </c>
      <c r="JQ14" s="11">
        <v>90.64</v>
      </c>
      <c r="JR14" s="11">
        <v>91.25</v>
      </c>
      <c r="JS14" s="11">
        <v>92.63</v>
      </c>
      <c r="JT14" s="11">
        <v>92</v>
      </c>
      <c r="JU14" s="11">
        <v>86.25</v>
      </c>
      <c r="JV14" s="11">
        <v>83.83</v>
      </c>
      <c r="JW14" s="11">
        <v>83.28</v>
      </c>
      <c r="JX14" s="11">
        <v>83.2</v>
      </c>
      <c r="JY14" s="11">
        <v>83.83</v>
      </c>
      <c r="JZ14" s="11">
        <v>83.86</v>
      </c>
      <c r="KA14" s="11">
        <v>83.86</v>
      </c>
      <c r="KB14" s="11">
        <v>83.63</v>
      </c>
      <c r="KC14" s="11">
        <v>82.78</v>
      </c>
      <c r="KD14" s="11">
        <v>82.55</v>
      </c>
      <c r="KE14" s="11">
        <v>84.72</v>
      </c>
      <c r="KF14" s="11">
        <v>84.29</v>
      </c>
      <c r="KG14" s="11">
        <v>83.95</v>
      </c>
      <c r="KH14" s="11">
        <v>83.83</v>
      </c>
      <c r="KI14" s="11">
        <v>84</v>
      </c>
      <c r="KJ14" s="11">
        <v>84.13</v>
      </c>
      <c r="KK14" s="11">
        <v>84.15</v>
      </c>
      <c r="KL14" s="11">
        <v>83.87</v>
      </c>
      <c r="KM14" s="11">
        <v>83.87</v>
      </c>
      <c r="KN14" s="11">
        <v>84.21</v>
      </c>
      <c r="KO14" s="11">
        <v>85.28</v>
      </c>
      <c r="KP14" s="11">
        <v>84.9</v>
      </c>
      <c r="KQ14" s="11">
        <v>84.95</v>
      </c>
      <c r="KR14" s="11">
        <v>84.75</v>
      </c>
      <c r="KS14" s="11">
        <v>84.6</v>
      </c>
      <c r="KT14" s="11">
        <v>84.44</v>
      </c>
      <c r="KU14" s="11">
        <v>84</v>
      </c>
      <c r="KV14" s="11">
        <v>84.36</v>
      </c>
      <c r="KW14" s="11">
        <v>84.74</v>
      </c>
      <c r="KX14" s="11">
        <v>83.96</v>
      </c>
      <c r="KY14" s="11">
        <v>84.39</v>
      </c>
      <c r="KZ14" s="11">
        <v>85.21</v>
      </c>
      <c r="LA14" s="11">
        <v>82.25</v>
      </c>
      <c r="LB14" s="11">
        <v>82.26</v>
      </c>
      <c r="LC14" s="11">
        <v>82.95</v>
      </c>
      <c r="LD14" s="11">
        <v>82.49</v>
      </c>
      <c r="LE14" s="11">
        <v>81.67</v>
      </c>
      <c r="LF14" s="11">
        <v>82.02</v>
      </c>
      <c r="LG14" s="11">
        <v>81.45</v>
      </c>
      <c r="LH14" s="11">
        <v>81.709999999999994</v>
      </c>
      <c r="LI14" s="11">
        <v>82.12</v>
      </c>
      <c r="LJ14" s="11">
        <v>82.17</v>
      </c>
      <c r="LK14" s="11">
        <v>82.91</v>
      </c>
      <c r="LL14" s="11">
        <v>82.29</v>
      </c>
      <c r="LM14" s="11">
        <v>82.46</v>
      </c>
      <c r="LN14" s="11">
        <v>82.14</v>
      </c>
      <c r="LO14" s="11">
        <v>83.37</v>
      </c>
      <c r="LP14" s="11">
        <v>84.17</v>
      </c>
      <c r="LQ14" s="11">
        <v>84.66</v>
      </c>
      <c r="LR14" s="11">
        <v>85.08</v>
      </c>
      <c r="LS14" s="11">
        <v>85.24</v>
      </c>
      <c r="LT14" s="11">
        <v>85.13</v>
      </c>
      <c r="LU14" s="11">
        <v>85.71</v>
      </c>
      <c r="LV14" s="11">
        <v>86.18</v>
      </c>
      <c r="LW14" s="11">
        <v>84.02</v>
      </c>
      <c r="LX14" s="11">
        <v>85.14</v>
      </c>
      <c r="LY14" s="11">
        <v>83.03</v>
      </c>
      <c r="LZ14" s="11">
        <v>87.38</v>
      </c>
      <c r="MA14" s="11">
        <v>87.72</v>
      </c>
      <c r="MB14" s="11">
        <v>87.56</v>
      </c>
      <c r="MC14" s="11">
        <v>87.96</v>
      </c>
      <c r="MD14" s="11">
        <v>87.86</v>
      </c>
      <c r="ME14" s="11">
        <v>87.65</v>
      </c>
      <c r="MF14" s="11">
        <v>88</v>
      </c>
      <c r="MG14" s="11">
        <v>87.76</v>
      </c>
      <c r="MH14" s="11">
        <v>87.63</v>
      </c>
      <c r="MI14" s="11">
        <v>87.85</v>
      </c>
      <c r="MJ14" s="11">
        <v>87.51</v>
      </c>
      <c r="MK14" s="11">
        <v>87.64</v>
      </c>
      <c r="ML14" s="11">
        <v>88.04</v>
      </c>
      <c r="MM14" s="11">
        <v>88.21</v>
      </c>
      <c r="MN14" s="11">
        <v>88.38</v>
      </c>
      <c r="MO14" s="11">
        <v>88.15</v>
      </c>
      <c r="MP14" s="11">
        <v>88.13</v>
      </c>
      <c r="MQ14" s="11">
        <v>88.66</v>
      </c>
      <c r="MR14" s="11">
        <v>88.5</v>
      </c>
      <c r="MS14" s="11">
        <v>88.93</v>
      </c>
      <c r="MT14" s="11">
        <v>89.56</v>
      </c>
      <c r="MU14" s="11">
        <v>87.97</v>
      </c>
      <c r="MV14" s="11">
        <v>88.24</v>
      </c>
      <c r="MW14" s="11">
        <v>89.01</v>
      </c>
      <c r="MX14" s="11">
        <v>88.58</v>
      </c>
      <c r="MY14" s="11">
        <v>86.95</v>
      </c>
      <c r="MZ14" s="11">
        <v>88.19</v>
      </c>
      <c r="NA14" s="11">
        <v>88.68</v>
      </c>
      <c r="NB14" s="11">
        <v>88.11</v>
      </c>
      <c r="NC14" s="11">
        <v>86.27</v>
      </c>
      <c r="ND14" s="11">
        <v>82.62</v>
      </c>
      <c r="NE14" s="11">
        <v>81.819999999999993</v>
      </c>
      <c r="NF14" s="11">
        <v>81.88</v>
      </c>
      <c r="NG14" s="11">
        <v>81.400000000000006</v>
      </c>
      <c r="NH14" s="11">
        <v>81.52</v>
      </c>
      <c r="NI14" s="11">
        <v>81.38</v>
      </c>
      <c r="NJ14" s="11">
        <v>81.38</v>
      </c>
      <c r="NK14" s="11">
        <v>81.34</v>
      </c>
      <c r="NL14" s="11">
        <v>81.150000000000006</v>
      </c>
      <c r="NM14" s="11">
        <v>80.72</v>
      </c>
      <c r="NN14" s="11">
        <v>80.41</v>
      </c>
      <c r="NO14" s="11">
        <v>80.22</v>
      </c>
      <c r="NP14" s="11">
        <v>80.03</v>
      </c>
      <c r="NQ14" s="11">
        <v>80.05</v>
      </c>
      <c r="NR14" s="11">
        <v>79.989999999999995</v>
      </c>
      <c r="NS14" s="11">
        <v>80.17</v>
      </c>
      <c r="NT14" s="11">
        <v>80.31</v>
      </c>
      <c r="NU14" s="11">
        <v>80.849999999999994</v>
      </c>
      <c r="NV14" s="11">
        <v>81.05</v>
      </c>
      <c r="NW14" s="11">
        <v>81.27</v>
      </c>
      <c r="NX14" s="11">
        <v>82.1</v>
      </c>
      <c r="NY14" s="11">
        <v>82.26</v>
      </c>
      <c r="NZ14" s="11">
        <v>81.53</v>
      </c>
      <c r="OA14" s="11">
        <v>80.52</v>
      </c>
      <c r="OB14" s="11">
        <v>79.91</v>
      </c>
      <c r="OC14" s="11">
        <v>80.03</v>
      </c>
      <c r="OD14" s="11">
        <v>79.86</v>
      </c>
      <c r="OE14" s="11">
        <v>80</v>
      </c>
      <c r="OF14" s="11">
        <v>80.489999999999995</v>
      </c>
      <c r="OG14" s="11">
        <v>81.069999999999993</v>
      </c>
      <c r="OH14" s="11">
        <v>81.45</v>
      </c>
      <c r="OI14" s="11">
        <v>80.91</v>
      </c>
      <c r="OJ14" s="11">
        <v>81.180000000000007</v>
      </c>
      <c r="OK14" s="11">
        <v>81.08</v>
      </c>
      <c r="OL14" s="11">
        <v>81.260000000000005</v>
      </c>
      <c r="OM14" s="11">
        <v>81.349999999999994</v>
      </c>
      <c r="ON14" s="11">
        <v>81.400000000000006</v>
      </c>
      <c r="OO14" s="11">
        <v>81.42</v>
      </c>
      <c r="OP14" s="11">
        <v>82.07</v>
      </c>
      <c r="OQ14" s="11">
        <v>83.61</v>
      </c>
      <c r="OR14" s="11">
        <v>84.15</v>
      </c>
      <c r="OS14" s="11">
        <v>84.54</v>
      </c>
      <c r="OT14" s="11">
        <v>85.85</v>
      </c>
      <c r="OU14" s="11">
        <v>84.29</v>
      </c>
      <c r="OV14" s="11">
        <v>83.58</v>
      </c>
      <c r="OW14" s="11">
        <v>83.47</v>
      </c>
      <c r="OX14" s="11">
        <v>83.32</v>
      </c>
      <c r="OY14" s="11">
        <v>82.76</v>
      </c>
      <c r="OZ14" s="11">
        <v>85.73</v>
      </c>
      <c r="PA14" s="11">
        <v>87.83</v>
      </c>
      <c r="PB14" s="11">
        <v>89.54</v>
      </c>
      <c r="PC14" s="11">
        <v>91.18</v>
      </c>
      <c r="PD14" s="11">
        <v>86.77</v>
      </c>
      <c r="PE14" s="11">
        <v>0</v>
      </c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</row>
    <row r="15" spans="1:450" x14ac:dyDescent="0.4">
      <c r="A15" s="1"/>
      <c r="B15" s="1" t="s">
        <v>29</v>
      </c>
      <c r="C15" s="9">
        <v>7795</v>
      </c>
      <c r="D15" s="10" t="s">
        <v>198</v>
      </c>
      <c r="E15" s="11" t="s">
        <v>28</v>
      </c>
      <c r="F15" s="11">
        <v>506</v>
      </c>
      <c r="G15" s="11">
        <v>460</v>
      </c>
      <c r="H15" s="11">
        <v>457</v>
      </c>
      <c r="I15" s="11">
        <v>428.5</v>
      </c>
      <c r="J15" s="11">
        <v>421</v>
      </c>
      <c r="K15" s="11">
        <v>426</v>
      </c>
      <c r="L15" s="11">
        <v>418</v>
      </c>
      <c r="M15" s="11">
        <v>385.5</v>
      </c>
      <c r="N15" s="11">
        <v>350.5</v>
      </c>
      <c r="O15" s="11">
        <v>332</v>
      </c>
      <c r="P15" s="11">
        <v>347.5</v>
      </c>
      <c r="Q15" s="11">
        <v>370</v>
      </c>
      <c r="R15" s="11">
        <v>402.5</v>
      </c>
      <c r="S15" s="11">
        <v>392.5</v>
      </c>
      <c r="T15" s="11">
        <v>411</v>
      </c>
      <c r="U15" s="11">
        <v>434</v>
      </c>
      <c r="V15" s="11">
        <v>415.5</v>
      </c>
      <c r="W15" s="11">
        <v>456.5</v>
      </c>
      <c r="X15" s="11">
        <v>507</v>
      </c>
      <c r="Y15" s="11">
        <v>563</v>
      </c>
      <c r="Z15" s="11">
        <v>592</v>
      </c>
      <c r="AA15" s="11">
        <v>554</v>
      </c>
      <c r="AB15" s="11">
        <v>552</v>
      </c>
      <c r="AC15" s="11">
        <v>552</v>
      </c>
      <c r="AD15" s="11">
        <v>587</v>
      </c>
      <c r="AE15" s="11">
        <v>600</v>
      </c>
      <c r="AF15" s="11">
        <v>666</v>
      </c>
      <c r="AG15" s="11">
        <v>626</v>
      </c>
      <c r="AH15" s="11">
        <v>611</v>
      </c>
      <c r="AI15" s="11">
        <v>605</v>
      </c>
      <c r="AJ15" s="11">
        <v>556</v>
      </c>
      <c r="AK15" s="11">
        <v>506</v>
      </c>
      <c r="AL15" s="11">
        <v>460.5</v>
      </c>
      <c r="AM15" s="11">
        <v>419</v>
      </c>
      <c r="AN15" s="11">
        <v>410</v>
      </c>
      <c r="AO15" s="11">
        <v>431.5</v>
      </c>
      <c r="AP15" s="11">
        <v>451</v>
      </c>
      <c r="AQ15" s="11">
        <v>410</v>
      </c>
      <c r="AR15" s="11">
        <v>400</v>
      </c>
      <c r="AS15" s="11">
        <v>393.5</v>
      </c>
      <c r="AT15" s="11">
        <v>376</v>
      </c>
      <c r="AU15" s="11">
        <v>375</v>
      </c>
      <c r="AV15" s="11">
        <v>350</v>
      </c>
      <c r="AW15" s="11">
        <v>358</v>
      </c>
      <c r="AX15" s="11">
        <v>390</v>
      </c>
      <c r="AY15" s="11">
        <v>365</v>
      </c>
      <c r="AZ15" s="11">
        <v>380</v>
      </c>
      <c r="BA15" s="11">
        <v>389.5</v>
      </c>
      <c r="BB15" s="11">
        <v>391.5</v>
      </c>
      <c r="BC15" s="11">
        <v>393.5</v>
      </c>
      <c r="BD15" s="11">
        <v>410</v>
      </c>
      <c r="BE15" s="11">
        <v>407.5</v>
      </c>
      <c r="BF15" s="11">
        <v>400.5</v>
      </c>
      <c r="BG15" s="11">
        <v>407</v>
      </c>
      <c r="BH15" s="11">
        <v>416</v>
      </c>
      <c r="BI15" s="11">
        <v>430</v>
      </c>
      <c r="BJ15" s="11">
        <v>414.5</v>
      </c>
      <c r="BK15" s="11">
        <v>379.5</v>
      </c>
      <c r="BL15" s="11">
        <v>345</v>
      </c>
      <c r="BM15" s="11">
        <v>343.5</v>
      </c>
      <c r="BN15" s="11">
        <v>341.5</v>
      </c>
      <c r="BO15" s="11">
        <v>350</v>
      </c>
      <c r="BP15" s="11">
        <v>365</v>
      </c>
      <c r="BQ15" s="11">
        <v>398</v>
      </c>
      <c r="BR15" s="11">
        <v>400</v>
      </c>
      <c r="BS15" s="11">
        <v>364</v>
      </c>
      <c r="BT15" s="11">
        <v>363</v>
      </c>
      <c r="BU15" s="11">
        <v>380</v>
      </c>
      <c r="BV15" s="11">
        <v>376</v>
      </c>
      <c r="BW15" s="11">
        <v>379.5</v>
      </c>
      <c r="BX15" s="11">
        <v>385.5</v>
      </c>
      <c r="BY15" s="11">
        <v>403</v>
      </c>
      <c r="BZ15" s="11">
        <v>408</v>
      </c>
      <c r="CA15" s="11">
        <v>390</v>
      </c>
      <c r="CB15" s="11">
        <v>395.5</v>
      </c>
      <c r="CC15" s="11">
        <v>390.5</v>
      </c>
      <c r="CD15" s="11">
        <v>403</v>
      </c>
      <c r="CE15" s="11">
        <v>421</v>
      </c>
      <c r="CF15" s="11">
        <v>428</v>
      </c>
      <c r="CG15" s="11">
        <v>438</v>
      </c>
      <c r="CH15" s="11">
        <v>399.5</v>
      </c>
      <c r="CI15" s="11">
        <v>395</v>
      </c>
      <c r="CJ15" s="11">
        <v>404</v>
      </c>
      <c r="CK15" s="11">
        <v>382</v>
      </c>
      <c r="CL15" s="11">
        <v>378</v>
      </c>
      <c r="CM15" s="11">
        <v>344</v>
      </c>
      <c r="CN15" s="11">
        <v>350</v>
      </c>
      <c r="CO15" s="11">
        <v>349.5</v>
      </c>
      <c r="CP15" s="11">
        <v>327</v>
      </c>
      <c r="CQ15" s="11">
        <v>322.5</v>
      </c>
      <c r="CR15" s="11">
        <v>339.5</v>
      </c>
      <c r="CS15" s="11">
        <v>337.5</v>
      </c>
      <c r="CT15" s="11">
        <v>374</v>
      </c>
      <c r="CU15" s="11">
        <v>368</v>
      </c>
      <c r="CV15" s="11">
        <v>379</v>
      </c>
      <c r="CW15" s="11">
        <v>412</v>
      </c>
      <c r="CX15" s="11">
        <v>403</v>
      </c>
      <c r="CY15" s="11">
        <v>403.5</v>
      </c>
      <c r="CZ15" s="11">
        <v>435</v>
      </c>
      <c r="DA15" s="11">
        <v>395.5</v>
      </c>
      <c r="DB15" s="11">
        <v>395.5</v>
      </c>
      <c r="DC15" s="11">
        <v>390</v>
      </c>
      <c r="DD15" s="11">
        <v>412</v>
      </c>
      <c r="DE15" s="11">
        <v>400</v>
      </c>
      <c r="DF15" s="11">
        <v>388.5</v>
      </c>
      <c r="DG15" s="11">
        <v>407</v>
      </c>
      <c r="DH15" s="11">
        <v>396.5</v>
      </c>
      <c r="DI15" s="11">
        <v>369</v>
      </c>
      <c r="DJ15" s="11">
        <v>410</v>
      </c>
      <c r="DK15" s="11">
        <v>396.5</v>
      </c>
      <c r="DL15" s="11">
        <v>360.5</v>
      </c>
      <c r="DM15" s="11">
        <v>397</v>
      </c>
      <c r="DN15" s="11">
        <v>403</v>
      </c>
      <c r="DO15" s="11">
        <v>412.5</v>
      </c>
      <c r="DP15" s="11">
        <v>415</v>
      </c>
      <c r="DQ15" s="11">
        <v>415</v>
      </c>
      <c r="DR15" s="11">
        <v>381</v>
      </c>
      <c r="DS15" s="11">
        <v>346.5</v>
      </c>
      <c r="DT15" s="11">
        <v>357.5</v>
      </c>
      <c r="DU15" s="11">
        <v>378</v>
      </c>
      <c r="DV15" s="11">
        <v>381</v>
      </c>
      <c r="DW15" s="11">
        <v>395.5</v>
      </c>
      <c r="DX15" s="11">
        <v>396.5</v>
      </c>
      <c r="DY15" s="11">
        <v>413.5</v>
      </c>
      <c r="DZ15" s="11">
        <v>418</v>
      </c>
      <c r="EA15" s="11">
        <v>449</v>
      </c>
      <c r="EB15" s="11">
        <v>420</v>
      </c>
      <c r="EC15" s="11">
        <v>422.5</v>
      </c>
      <c r="ED15" s="11">
        <v>384.5</v>
      </c>
      <c r="EE15" s="11">
        <v>356</v>
      </c>
      <c r="EF15" s="11">
        <v>385</v>
      </c>
      <c r="EG15" s="11">
        <v>385</v>
      </c>
      <c r="EH15" s="11">
        <v>325.5</v>
      </c>
      <c r="EI15" s="11">
        <v>337.5</v>
      </c>
      <c r="EJ15" s="11">
        <v>328.5</v>
      </c>
      <c r="EK15" s="11">
        <v>292</v>
      </c>
      <c r="EL15" s="11">
        <v>277.18</v>
      </c>
      <c r="EM15" s="11">
        <v>277.83</v>
      </c>
      <c r="EN15" s="11">
        <v>271.25</v>
      </c>
      <c r="EO15" s="11">
        <v>275.3</v>
      </c>
      <c r="EP15" s="11">
        <v>256.20999999999998</v>
      </c>
      <c r="EQ15" s="11">
        <v>268.33</v>
      </c>
      <c r="ER15" s="11">
        <v>270.60000000000002</v>
      </c>
      <c r="ES15" s="11">
        <v>253.15</v>
      </c>
      <c r="ET15" s="11">
        <v>224.42</v>
      </c>
      <c r="EU15" s="11">
        <v>219.65</v>
      </c>
      <c r="EV15" s="11">
        <v>230.71</v>
      </c>
      <c r="EW15" s="11">
        <v>223.11</v>
      </c>
      <c r="EX15" s="11">
        <v>228.41</v>
      </c>
      <c r="EY15" s="11">
        <v>230.04</v>
      </c>
      <c r="EZ15" s="11">
        <v>230.19</v>
      </c>
      <c r="FA15" s="11">
        <v>235.34</v>
      </c>
      <c r="FB15" s="11">
        <v>234.27</v>
      </c>
      <c r="FC15" s="11">
        <v>241.93</v>
      </c>
      <c r="FD15" s="11">
        <v>229.57</v>
      </c>
      <c r="FE15" s="11">
        <v>224.11</v>
      </c>
      <c r="FF15" s="11">
        <v>224.12</v>
      </c>
      <c r="FG15" s="11">
        <v>227.67</v>
      </c>
      <c r="FH15" s="11">
        <v>232.63</v>
      </c>
      <c r="FI15" s="11">
        <v>237.67</v>
      </c>
      <c r="FJ15" s="11">
        <v>239.54</v>
      </c>
      <c r="FK15" s="11">
        <v>239.32</v>
      </c>
      <c r="FL15" s="11">
        <v>238.49</v>
      </c>
      <c r="FM15" s="11">
        <v>236.45</v>
      </c>
      <c r="FN15" s="11">
        <v>226.72</v>
      </c>
      <c r="FO15" s="11">
        <v>226.08</v>
      </c>
      <c r="FP15" s="11">
        <v>225.87</v>
      </c>
      <c r="FQ15" s="11">
        <v>227.44</v>
      </c>
      <c r="FR15" s="11">
        <v>226.38</v>
      </c>
      <c r="FS15" s="11">
        <v>215.78</v>
      </c>
      <c r="FT15" s="11">
        <v>198.93</v>
      </c>
      <c r="FU15" s="11">
        <v>196.58</v>
      </c>
      <c r="FV15" s="11">
        <v>194.26</v>
      </c>
      <c r="FW15" s="11">
        <v>194.74</v>
      </c>
      <c r="FX15" s="11">
        <v>197.52</v>
      </c>
      <c r="FY15" s="11">
        <v>198.45</v>
      </c>
      <c r="FZ15" s="11">
        <v>199.18</v>
      </c>
      <c r="GA15" s="11">
        <v>200.84</v>
      </c>
      <c r="GB15" s="11">
        <v>199.72</v>
      </c>
      <c r="GC15" s="11">
        <v>201.81</v>
      </c>
      <c r="GD15" s="11">
        <v>201.83</v>
      </c>
      <c r="GE15" s="11">
        <v>204.19</v>
      </c>
      <c r="GF15" s="11">
        <v>206.19</v>
      </c>
      <c r="GG15" s="11">
        <v>200.65</v>
      </c>
      <c r="GH15" s="11">
        <v>200.91</v>
      </c>
      <c r="GI15" s="11">
        <v>195.56</v>
      </c>
      <c r="GJ15" s="11">
        <v>200.31</v>
      </c>
      <c r="GK15" s="11">
        <v>199.3</v>
      </c>
      <c r="GL15" s="11">
        <v>199.23</v>
      </c>
      <c r="GM15" s="11">
        <v>198.63</v>
      </c>
      <c r="GN15" s="11">
        <v>203.41</v>
      </c>
      <c r="GO15" s="11">
        <v>200.19</v>
      </c>
      <c r="GP15" s="11">
        <v>200.26</v>
      </c>
      <c r="GQ15" s="11">
        <v>197.46</v>
      </c>
      <c r="GR15" s="11">
        <v>198.96</v>
      </c>
      <c r="GS15" s="11">
        <v>200.16</v>
      </c>
      <c r="GT15" s="11">
        <v>200.89</v>
      </c>
      <c r="GU15" s="11">
        <v>202.68</v>
      </c>
      <c r="GV15" s="11">
        <v>199.73</v>
      </c>
      <c r="GW15" s="11">
        <v>198.97</v>
      </c>
      <c r="GX15" s="11">
        <v>197.62</v>
      </c>
      <c r="GY15" s="11">
        <v>198.75</v>
      </c>
      <c r="GZ15" s="11">
        <v>207.48</v>
      </c>
      <c r="HA15" s="11">
        <v>215.45</v>
      </c>
      <c r="HB15" s="11">
        <v>221.73</v>
      </c>
      <c r="HC15" s="11">
        <v>225.39</v>
      </c>
      <c r="HD15" s="11">
        <v>227.1</v>
      </c>
      <c r="HE15" s="11">
        <v>226.51</v>
      </c>
      <c r="HF15" s="11">
        <v>225.38</v>
      </c>
      <c r="HG15" s="11">
        <v>224.76</v>
      </c>
      <c r="HH15" s="11">
        <v>225.36</v>
      </c>
      <c r="HI15" s="11">
        <v>227.03</v>
      </c>
      <c r="HJ15" s="11">
        <v>232.08</v>
      </c>
      <c r="HK15" s="11">
        <v>230.16</v>
      </c>
      <c r="HL15" s="11">
        <v>250.37</v>
      </c>
      <c r="HM15" s="11">
        <v>251.02</v>
      </c>
      <c r="HN15" s="11">
        <v>255.29</v>
      </c>
      <c r="HO15" s="11">
        <v>236.75</v>
      </c>
      <c r="HP15" s="11">
        <v>223.56</v>
      </c>
      <c r="HQ15" s="11">
        <v>223.88</v>
      </c>
      <c r="HR15" s="11">
        <v>223.42</v>
      </c>
      <c r="HS15" s="11">
        <v>199.89</v>
      </c>
      <c r="HT15" s="11">
        <v>189.5</v>
      </c>
      <c r="HU15" s="11">
        <v>189.81</v>
      </c>
      <c r="HV15" s="11">
        <v>188.16</v>
      </c>
      <c r="HW15" s="11">
        <v>187.46</v>
      </c>
      <c r="HX15" s="11">
        <v>188.21</v>
      </c>
      <c r="HY15" s="11">
        <v>189.75</v>
      </c>
      <c r="HZ15" s="11">
        <v>180.43</v>
      </c>
      <c r="IA15" s="11">
        <v>183.4</v>
      </c>
      <c r="IB15" s="11">
        <v>181.33</v>
      </c>
      <c r="IC15" s="11">
        <v>180.38</v>
      </c>
      <c r="ID15" s="11">
        <v>182.04</v>
      </c>
      <c r="IE15" s="11">
        <v>182.6</v>
      </c>
      <c r="IF15" s="11">
        <v>182.45</v>
      </c>
      <c r="IG15" s="11">
        <v>179.63</v>
      </c>
      <c r="IH15" s="11">
        <v>175.9</v>
      </c>
      <c r="II15" s="11">
        <v>183.17</v>
      </c>
      <c r="IJ15" s="11">
        <v>180.25</v>
      </c>
      <c r="IK15" s="11">
        <v>164.24</v>
      </c>
      <c r="IL15" s="11">
        <v>159.47999999999999</v>
      </c>
      <c r="IM15" s="11">
        <v>159.26</v>
      </c>
      <c r="IN15" s="11">
        <v>153.81</v>
      </c>
      <c r="IO15" s="11">
        <v>154.26</v>
      </c>
      <c r="IP15" s="11">
        <v>154.47999999999999</v>
      </c>
      <c r="IQ15" s="11">
        <v>155.84</v>
      </c>
      <c r="IR15" s="11">
        <v>155.07</v>
      </c>
      <c r="IS15" s="11">
        <v>153.03</v>
      </c>
      <c r="IT15" s="11">
        <v>152.6</v>
      </c>
      <c r="IU15" s="11">
        <v>152.24</v>
      </c>
      <c r="IV15" s="11">
        <v>149.37</v>
      </c>
      <c r="IW15" s="11">
        <v>149.36000000000001</v>
      </c>
      <c r="IX15" s="11">
        <v>149.27000000000001</v>
      </c>
      <c r="IY15" s="11">
        <v>149.66</v>
      </c>
      <c r="IZ15" s="11">
        <v>149.32</v>
      </c>
      <c r="JA15" s="11">
        <v>149.53</v>
      </c>
      <c r="JB15" s="11">
        <v>149.76</v>
      </c>
      <c r="JC15" s="11">
        <v>149.88</v>
      </c>
      <c r="JD15" s="11">
        <v>149.36000000000001</v>
      </c>
      <c r="JE15" s="11">
        <v>147.63999999999999</v>
      </c>
      <c r="JF15" s="11">
        <v>145.97</v>
      </c>
      <c r="JG15" s="11">
        <v>147.1</v>
      </c>
      <c r="JH15" s="11">
        <v>145.74</v>
      </c>
      <c r="JI15" s="11">
        <v>145.34</v>
      </c>
      <c r="JJ15" s="11">
        <v>144.87</v>
      </c>
      <c r="JK15" s="11">
        <v>143.19</v>
      </c>
      <c r="JL15" s="11">
        <v>142.41</v>
      </c>
      <c r="JM15" s="11">
        <v>143</v>
      </c>
      <c r="JN15" s="11">
        <v>144.91</v>
      </c>
      <c r="JO15" s="11">
        <v>146.52000000000001</v>
      </c>
      <c r="JP15" s="11">
        <v>147.58000000000001</v>
      </c>
      <c r="JQ15" s="11">
        <v>148.06</v>
      </c>
      <c r="JR15" s="11">
        <v>148.41999999999999</v>
      </c>
      <c r="JS15" s="11">
        <v>143.33000000000001</v>
      </c>
      <c r="JT15" s="11">
        <v>142.88999999999999</v>
      </c>
      <c r="JU15" s="11">
        <v>137.51</v>
      </c>
      <c r="JV15" s="11">
        <v>134.13</v>
      </c>
      <c r="JW15" s="11">
        <v>132.77000000000001</v>
      </c>
      <c r="JX15" s="11">
        <v>131.09</v>
      </c>
      <c r="JY15" s="11">
        <v>131.69999999999999</v>
      </c>
      <c r="JZ15" s="11">
        <v>132.12</v>
      </c>
      <c r="KA15" s="11">
        <v>128.24</v>
      </c>
      <c r="KB15" s="11">
        <v>127.23</v>
      </c>
      <c r="KC15" s="11">
        <v>126.57</v>
      </c>
      <c r="KD15" s="11">
        <v>125.12</v>
      </c>
      <c r="KE15" s="11">
        <v>126.01</v>
      </c>
      <c r="KF15" s="11">
        <v>125.08</v>
      </c>
      <c r="KG15" s="11">
        <v>123.29</v>
      </c>
      <c r="KH15" s="11">
        <v>121.97</v>
      </c>
      <c r="KI15" s="11">
        <v>121.94</v>
      </c>
      <c r="KJ15" s="11">
        <v>122.08</v>
      </c>
      <c r="KK15" s="11">
        <v>122.31</v>
      </c>
      <c r="KL15" s="11">
        <v>122.29</v>
      </c>
      <c r="KM15" s="11">
        <v>127</v>
      </c>
      <c r="KN15" s="11">
        <v>127.43</v>
      </c>
      <c r="KO15" s="11">
        <v>127.81</v>
      </c>
      <c r="KP15" s="11">
        <v>127.96</v>
      </c>
      <c r="KQ15" s="11">
        <v>128.75</v>
      </c>
      <c r="KR15" s="11">
        <v>128.99</v>
      </c>
      <c r="KS15" s="11">
        <v>128</v>
      </c>
      <c r="KT15" s="11">
        <v>127.92</v>
      </c>
      <c r="KU15" s="11">
        <v>128.4</v>
      </c>
      <c r="KV15" s="11">
        <v>128.16</v>
      </c>
      <c r="KW15" s="11">
        <v>128.07</v>
      </c>
      <c r="KX15" s="11">
        <v>128.16999999999999</v>
      </c>
      <c r="KY15" s="11">
        <v>128</v>
      </c>
      <c r="KZ15" s="11">
        <v>127.76</v>
      </c>
      <c r="LA15" s="11">
        <v>128</v>
      </c>
      <c r="LB15" s="11">
        <v>128.88999999999999</v>
      </c>
      <c r="LC15" s="11">
        <v>130</v>
      </c>
      <c r="LD15" s="11">
        <v>129.83000000000001</v>
      </c>
      <c r="LE15" s="11">
        <v>129.72</v>
      </c>
      <c r="LF15" s="11">
        <v>130.4</v>
      </c>
      <c r="LG15" s="11">
        <v>132.29</v>
      </c>
      <c r="LH15" s="11">
        <v>133.1</v>
      </c>
      <c r="LI15" s="11">
        <v>131.85</v>
      </c>
      <c r="LJ15" s="11">
        <v>129.37</v>
      </c>
      <c r="LK15" s="11">
        <v>126.62</v>
      </c>
      <c r="LL15" s="11">
        <v>125.51</v>
      </c>
      <c r="LM15" s="11">
        <v>121.77</v>
      </c>
      <c r="LN15" s="11">
        <v>122.43</v>
      </c>
      <c r="LO15" s="11">
        <v>122.52</v>
      </c>
      <c r="LP15" s="11">
        <v>121.93</v>
      </c>
      <c r="LQ15" s="11">
        <v>121.96</v>
      </c>
      <c r="LR15" s="11">
        <v>122.5</v>
      </c>
      <c r="LS15" s="11">
        <v>122.31</v>
      </c>
      <c r="LT15" s="11">
        <v>122.46</v>
      </c>
      <c r="LU15" s="11">
        <v>124.03</v>
      </c>
      <c r="LV15" s="11">
        <v>125.76</v>
      </c>
      <c r="LW15" s="11">
        <v>122.57</v>
      </c>
      <c r="LX15" s="11">
        <v>127.63</v>
      </c>
      <c r="LY15" s="11">
        <v>135.03</v>
      </c>
      <c r="LZ15" s="11">
        <v>145.91999999999999</v>
      </c>
      <c r="MA15" s="11">
        <v>146.4</v>
      </c>
      <c r="MB15" s="11">
        <v>145.75</v>
      </c>
      <c r="MC15" s="11">
        <v>148.07</v>
      </c>
      <c r="MD15" s="11">
        <v>147.72999999999999</v>
      </c>
      <c r="ME15" s="11">
        <v>148.27000000000001</v>
      </c>
      <c r="MF15" s="11">
        <v>147.9</v>
      </c>
      <c r="MG15" s="11">
        <v>147.69</v>
      </c>
      <c r="MH15" s="11">
        <v>147.5</v>
      </c>
      <c r="MI15" s="11">
        <v>147.44999999999999</v>
      </c>
      <c r="MJ15" s="11">
        <v>147.55000000000001</v>
      </c>
      <c r="MK15" s="11">
        <v>147.9</v>
      </c>
      <c r="ML15" s="11">
        <v>146.21</v>
      </c>
      <c r="MM15" s="11">
        <v>145.82</v>
      </c>
      <c r="MN15" s="11">
        <v>146.25</v>
      </c>
      <c r="MO15" s="11">
        <v>146.86000000000001</v>
      </c>
      <c r="MP15" s="11">
        <v>147.27000000000001</v>
      </c>
      <c r="MQ15" s="11">
        <v>149.62</v>
      </c>
      <c r="MR15" s="11">
        <v>148.87</v>
      </c>
      <c r="MS15" s="11">
        <v>148.69</v>
      </c>
      <c r="MT15" s="11">
        <v>149.29</v>
      </c>
      <c r="MU15" s="11">
        <v>149.94</v>
      </c>
      <c r="MV15" s="11">
        <v>149.75</v>
      </c>
      <c r="MW15" s="11">
        <v>150.75</v>
      </c>
      <c r="MX15" s="11">
        <v>150.63999999999999</v>
      </c>
      <c r="MY15" s="11">
        <v>151.27000000000001</v>
      </c>
      <c r="MZ15" s="11">
        <v>150.13</v>
      </c>
      <c r="NA15" s="11">
        <v>150.4</v>
      </c>
      <c r="NB15" s="11">
        <v>150.65</v>
      </c>
      <c r="NC15" s="11">
        <v>149.27000000000001</v>
      </c>
      <c r="ND15" s="11">
        <v>148.29</v>
      </c>
      <c r="NE15" s="11">
        <v>151.33000000000001</v>
      </c>
      <c r="NF15" s="11">
        <v>151.71</v>
      </c>
      <c r="NG15" s="11">
        <v>150.72999999999999</v>
      </c>
      <c r="NH15" s="11">
        <v>153.46</v>
      </c>
      <c r="NI15" s="11">
        <v>153.22999999999999</v>
      </c>
      <c r="NJ15" s="11">
        <v>153.34</v>
      </c>
      <c r="NK15" s="11">
        <v>155.54</v>
      </c>
      <c r="NL15" s="11">
        <v>152.36000000000001</v>
      </c>
      <c r="NM15" s="11">
        <v>150.19</v>
      </c>
      <c r="NN15" s="11">
        <v>150.61000000000001</v>
      </c>
      <c r="NO15" s="11">
        <v>150.32</v>
      </c>
      <c r="NP15" s="11">
        <v>153.32</v>
      </c>
      <c r="NQ15" s="11">
        <v>153.12</v>
      </c>
      <c r="NR15" s="11">
        <v>152.44</v>
      </c>
      <c r="NS15" s="11">
        <v>152.13999999999999</v>
      </c>
      <c r="NT15" s="11">
        <v>153.22999999999999</v>
      </c>
      <c r="NU15" s="11">
        <v>148.44</v>
      </c>
      <c r="NV15" s="11">
        <v>146.51</v>
      </c>
      <c r="NW15" s="11">
        <v>144.69</v>
      </c>
      <c r="NX15" s="11">
        <v>144.03</v>
      </c>
      <c r="NY15" s="11">
        <v>147.5</v>
      </c>
      <c r="NZ15" s="11">
        <v>146.59</v>
      </c>
      <c r="OA15" s="11">
        <v>147.62</v>
      </c>
      <c r="OB15" s="11">
        <v>154.12</v>
      </c>
      <c r="OC15" s="11">
        <v>155.54</v>
      </c>
      <c r="OD15" s="11">
        <v>158.11000000000001</v>
      </c>
      <c r="OE15" s="11">
        <v>159.53</v>
      </c>
      <c r="OF15" s="11">
        <v>159.12</v>
      </c>
      <c r="OG15" s="11">
        <v>160.96</v>
      </c>
      <c r="OH15" s="11">
        <v>161.24</v>
      </c>
      <c r="OI15" s="11">
        <v>164.21</v>
      </c>
      <c r="OJ15" s="11">
        <v>165.4</v>
      </c>
      <c r="OK15" s="11">
        <v>166.8</v>
      </c>
      <c r="OL15" s="11">
        <v>164.31</v>
      </c>
      <c r="OM15" s="11">
        <v>167.32</v>
      </c>
      <c r="ON15" s="11">
        <v>171.13</v>
      </c>
      <c r="OO15" s="11">
        <v>171.13</v>
      </c>
      <c r="OP15" s="11">
        <v>173.85</v>
      </c>
      <c r="OQ15" s="11">
        <v>172.6</v>
      </c>
      <c r="OR15" s="11">
        <v>174.29</v>
      </c>
      <c r="OS15" s="11">
        <v>172.95</v>
      </c>
      <c r="OT15" s="11">
        <v>175.43</v>
      </c>
      <c r="OU15" s="11">
        <v>174.67</v>
      </c>
      <c r="OV15" s="11">
        <v>177.36</v>
      </c>
      <c r="OW15" s="11">
        <v>170.98</v>
      </c>
      <c r="OX15" s="11">
        <v>173.25</v>
      </c>
      <c r="OY15" s="11">
        <v>180.04</v>
      </c>
      <c r="OZ15" s="11">
        <v>169.7</v>
      </c>
      <c r="PA15" s="11">
        <v>165.05</v>
      </c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</row>
    <row r="16" spans="1:450" x14ac:dyDescent="0.4">
      <c r="A16" s="1">
        <v>3</v>
      </c>
      <c r="B16" s="1" t="s">
        <v>37</v>
      </c>
      <c r="C16" s="9">
        <v>7824</v>
      </c>
      <c r="D16" s="10" t="s">
        <v>199</v>
      </c>
      <c r="E16" s="11" t="s">
        <v>38</v>
      </c>
      <c r="F16" s="36">
        <v>39.200000000000003</v>
      </c>
      <c r="G16" s="36">
        <v>38.01</v>
      </c>
      <c r="H16" s="36">
        <v>38.840000000000003</v>
      </c>
      <c r="I16" s="36">
        <v>37.24</v>
      </c>
      <c r="J16" s="36">
        <v>37.799999999999997</v>
      </c>
      <c r="K16" s="36">
        <v>40.26</v>
      </c>
      <c r="L16" s="36">
        <v>40.81</v>
      </c>
      <c r="M16" s="36">
        <v>40.840000000000003</v>
      </c>
      <c r="N16" s="36">
        <v>40.9</v>
      </c>
      <c r="O16" s="36">
        <v>41.1</v>
      </c>
      <c r="P16" s="36">
        <v>41.1</v>
      </c>
      <c r="Q16" s="36">
        <v>41.25</v>
      </c>
      <c r="R16" s="36">
        <v>41.3</v>
      </c>
      <c r="S16" s="36">
        <v>41.3</v>
      </c>
      <c r="T16" s="36">
        <v>41.4</v>
      </c>
      <c r="U16" s="36">
        <v>40.72</v>
      </c>
      <c r="V16" s="36">
        <v>41.31</v>
      </c>
      <c r="W16" s="36">
        <v>41.98</v>
      </c>
      <c r="X16" s="36">
        <v>43.19</v>
      </c>
      <c r="Y16" s="36">
        <v>43.4</v>
      </c>
      <c r="Z16" s="36">
        <v>42.75</v>
      </c>
      <c r="AA16" s="36">
        <v>41.69</v>
      </c>
      <c r="AB16" s="36">
        <v>42.75</v>
      </c>
      <c r="AC16" s="36">
        <v>41.72</v>
      </c>
      <c r="AD16" s="36">
        <v>41.28</v>
      </c>
      <c r="AE16" s="36">
        <v>42.71</v>
      </c>
      <c r="AF16" s="36">
        <v>43.13</v>
      </c>
      <c r="AG16" s="36">
        <v>43.1</v>
      </c>
      <c r="AH16" s="36">
        <v>42.79</v>
      </c>
      <c r="AI16" s="36">
        <v>43</v>
      </c>
      <c r="AJ16" s="36">
        <v>42.88</v>
      </c>
      <c r="AK16" s="36">
        <v>42.5</v>
      </c>
      <c r="AL16" s="36">
        <v>42.5</v>
      </c>
      <c r="AM16" s="36">
        <v>41.7</v>
      </c>
      <c r="AN16" s="36">
        <v>42.24</v>
      </c>
      <c r="AO16" s="36">
        <v>43.22</v>
      </c>
      <c r="AP16" s="36">
        <v>43.61</v>
      </c>
      <c r="AQ16" s="36">
        <v>44.05</v>
      </c>
      <c r="AR16" s="36">
        <v>44.02</v>
      </c>
      <c r="AS16" s="36">
        <v>45.58</v>
      </c>
      <c r="AT16" s="36">
        <v>44.71</v>
      </c>
      <c r="AU16" s="36">
        <v>44.36</v>
      </c>
      <c r="AV16" s="36">
        <v>44.99</v>
      </c>
      <c r="AW16" s="36">
        <v>46</v>
      </c>
      <c r="AX16" s="36">
        <v>45.95</v>
      </c>
      <c r="AY16" s="36">
        <v>45.85</v>
      </c>
      <c r="AZ16" s="36">
        <v>46.51</v>
      </c>
      <c r="BA16" s="36">
        <v>46.35</v>
      </c>
      <c r="BB16" s="36">
        <v>47.28</v>
      </c>
      <c r="BC16" s="36">
        <v>47.24</v>
      </c>
      <c r="BD16" s="36">
        <v>46.71</v>
      </c>
      <c r="BE16" s="36">
        <v>46.92</v>
      </c>
      <c r="BF16" s="36">
        <v>46.49</v>
      </c>
      <c r="BG16" s="36">
        <v>45.54</v>
      </c>
      <c r="BH16" s="36">
        <v>45.78</v>
      </c>
      <c r="BI16" s="36">
        <v>45.67</v>
      </c>
      <c r="BJ16" s="36">
        <v>46.35</v>
      </c>
      <c r="BK16" s="36">
        <v>46.33</v>
      </c>
      <c r="BL16" s="36">
        <v>46.5</v>
      </c>
      <c r="BM16" s="36">
        <v>46.15</v>
      </c>
      <c r="BN16" s="36">
        <v>44.96</v>
      </c>
      <c r="BO16" s="36">
        <v>44.83</v>
      </c>
      <c r="BP16" s="36">
        <v>44.81</v>
      </c>
      <c r="BQ16" s="36">
        <v>44.67</v>
      </c>
      <c r="BR16" s="36">
        <v>44.06</v>
      </c>
      <c r="BS16" s="36">
        <v>44</v>
      </c>
      <c r="BT16" s="36">
        <v>44.08</v>
      </c>
      <c r="BU16" s="36">
        <v>43.61</v>
      </c>
      <c r="BV16" s="36">
        <v>43.91</v>
      </c>
      <c r="BW16" s="36">
        <v>43.94</v>
      </c>
      <c r="BX16" s="36">
        <v>43.56</v>
      </c>
      <c r="BY16" s="36">
        <v>43.55</v>
      </c>
      <c r="BZ16" s="36">
        <v>41.96</v>
      </c>
      <c r="CA16" s="36">
        <v>42.11</v>
      </c>
      <c r="CB16" s="36">
        <v>43.24</v>
      </c>
      <c r="CC16" s="36">
        <v>43.47</v>
      </c>
      <c r="CD16" s="36">
        <v>41.63</v>
      </c>
      <c r="CE16" s="36">
        <v>41.94</v>
      </c>
      <c r="CF16" s="36">
        <v>42.31</v>
      </c>
      <c r="CG16" s="36">
        <v>43.77</v>
      </c>
      <c r="CH16" s="36">
        <v>44.67</v>
      </c>
      <c r="CI16" s="36">
        <v>45.29</v>
      </c>
      <c r="CJ16" s="36">
        <v>45.77</v>
      </c>
      <c r="CK16" s="36">
        <v>45.27</v>
      </c>
      <c r="CL16" s="36">
        <v>46.82</v>
      </c>
      <c r="CM16" s="36">
        <v>48.9</v>
      </c>
      <c r="CN16" s="36">
        <v>47.43</v>
      </c>
      <c r="CO16" s="36">
        <v>46.21</v>
      </c>
      <c r="CP16" s="36">
        <v>45.62</v>
      </c>
      <c r="CQ16" s="36">
        <v>46.75</v>
      </c>
      <c r="CR16" s="36">
        <v>46.8</v>
      </c>
      <c r="CS16" s="36">
        <v>45.34</v>
      </c>
      <c r="CT16" s="36">
        <v>47.04</v>
      </c>
      <c r="CU16" s="36">
        <v>48.24</v>
      </c>
      <c r="CV16" s="36">
        <v>49.06</v>
      </c>
      <c r="CW16" s="36">
        <v>49</v>
      </c>
      <c r="CX16" s="36">
        <v>48.07</v>
      </c>
      <c r="CY16" s="36">
        <v>48.21</v>
      </c>
      <c r="CZ16" s="36">
        <v>49.74</v>
      </c>
      <c r="DA16" s="36">
        <v>50.49</v>
      </c>
      <c r="DB16" s="36">
        <v>51.13</v>
      </c>
      <c r="DC16" s="36">
        <v>51.07</v>
      </c>
      <c r="DD16" s="36">
        <v>51.99</v>
      </c>
      <c r="DE16" s="36">
        <v>52.53</v>
      </c>
      <c r="DF16" s="36">
        <v>52.74</v>
      </c>
      <c r="DG16" s="36">
        <v>55.3</v>
      </c>
      <c r="DH16" s="36">
        <v>53.99</v>
      </c>
      <c r="DI16" s="36">
        <v>51.98</v>
      </c>
      <c r="DJ16" s="36">
        <v>53.2</v>
      </c>
      <c r="DK16" s="36">
        <v>53.2</v>
      </c>
      <c r="DL16" s="36">
        <v>52.6</v>
      </c>
      <c r="DM16" s="36">
        <v>54.86</v>
      </c>
      <c r="DN16" s="36">
        <v>53.31</v>
      </c>
      <c r="DO16" s="36">
        <v>55.66</v>
      </c>
      <c r="DP16" s="36">
        <v>55.8</v>
      </c>
      <c r="DQ16" s="36">
        <v>55.96</v>
      </c>
      <c r="DR16" s="36">
        <v>55.99</v>
      </c>
      <c r="DS16" s="36">
        <v>58</v>
      </c>
      <c r="DT16" s="36">
        <v>60.8</v>
      </c>
      <c r="DU16" s="36">
        <v>60.42</v>
      </c>
      <c r="DV16" s="36">
        <v>61.09</v>
      </c>
      <c r="DW16" s="36">
        <v>60.85</v>
      </c>
      <c r="DX16" s="36">
        <v>60.36</v>
      </c>
      <c r="DY16" s="36">
        <v>60.52</v>
      </c>
      <c r="DZ16" s="36">
        <v>60.02</v>
      </c>
      <c r="EA16" s="36">
        <v>61.06</v>
      </c>
      <c r="EB16" s="36">
        <v>61.76</v>
      </c>
      <c r="EC16" s="36">
        <v>62.23</v>
      </c>
      <c r="ED16" s="36">
        <v>64.12</v>
      </c>
      <c r="EE16" s="36">
        <v>63.6</v>
      </c>
      <c r="EF16" s="36">
        <v>62.75</v>
      </c>
      <c r="EG16" s="36">
        <v>63.09</v>
      </c>
      <c r="EH16" s="36">
        <v>64.290000000000006</v>
      </c>
      <c r="EI16" s="36">
        <v>67.760000000000005</v>
      </c>
      <c r="EJ16" s="36">
        <v>65.709999999999994</v>
      </c>
      <c r="EK16" s="36">
        <v>64.92</v>
      </c>
      <c r="EL16" s="36">
        <v>64.099999999999994</v>
      </c>
      <c r="EM16" s="36">
        <v>66.150000000000006</v>
      </c>
      <c r="EN16" s="36">
        <v>69.02</v>
      </c>
      <c r="EO16" s="36">
        <v>60.94</v>
      </c>
      <c r="EP16" s="36">
        <v>60.96</v>
      </c>
      <c r="EQ16" s="36">
        <v>61.23</v>
      </c>
      <c r="ER16" s="36">
        <v>63.64</v>
      </c>
      <c r="ES16" s="36">
        <v>66.150000000000006</v>
      </c>
      <c r="ET16" s="36">
        <v>67.180000000000007</v>
      </c>
      <c r="EU16" s="36">
        <v>68.64</v>
      </c>
      <c r="EV16" s="36">
        <v>67.16</v>
      </c>
      <c r="EW16" s="36">
        <v>65.28</v>
      </c>
      <c r="EX16" s="36">
        <v>64.760000000000005</v>
      </c>
      <c r="EY16" s="36">
        <v>62.55</v>
      </c>
      <c r="EZ16" s="36">
        <v>60.35</v>
      </c>
      <c r="FA16" s="36">
        <v>58.87</v>
      </c>
      <c r="FB16" s="36">
        <v>57.83</v>
      </c>
      <c r="FC16" s="36">
        <v>56.01</v>
      </c>
      <c r="FD16" s="36">
        <v>54.45</v>
      </c>
      <c r="FE16" s="36">
        <v>55.43</v>
      </c>
      <c r="FF16" s="36">
        <v>55.48</v>
      </c>
      <c r="FG16" s="36">
        <v>53.37</v>
      </c>
      <c r="FH16" s="36">
        <v>55.49</v>
      </c>
      <c r="FI16" s="36">
        <v>58</v>
      </c>
      <c r="FJ16" s="36">
        <v>56.69</v>
      </c>
      <c r="FK16" s="36">
        <v>57.68</v>
      </c>
      <c r="FL16" s="36">
        <v>57.96</v>
      </c>
      <c r="FM16" s="36">
        <v>58.12</v>
      </c>
      <c r="FN16" s="36">
        <v>57.91</v>
      </c>
      <c r="FO16" s="36">
        <v>58.58</v>
      </c>
      <c r="FP16" s="36">
        <v>57.17</v>
      </c>
      <c r="FQ16" s="36">
        <v>56.39</v>
      </c>
      <c r="FR16" s="36">
        <v>57.38</v>
      </c>
      <c r="FS16" s="36">
        <v>57.53</v>
      </c>
      <c r="FT16" s="36">
        <v>57.5</v>
      </c>
      <c r="FU16" s="36">
        <v>57.65</v>
      </c>
      <c r="FV16" s="36">
        <v>59.45</v>
      </c>
      <c r="FW16" s="36">
        <v>59.85</v>
      </c>
      <c r="FX16" s="36">
        <v>59.66</v>
      </c>
      <c r="FY16" s="36">
        <v>61</v>
      </c>
      <c r="FZ16" s="36">
        <v>60.35</v>
      </c>
      <c r="GA16" s="36">
        <v>60.9</v>
      </c>
      <c r="GB16" s="36">
        <v>60.06</v>
      </c>
      <c r="GC16" s="36">
        <v>62.09</v>
      </c>
      <c r="GD16" s="36">
        <v>63.31</v>
      </c>
      <c r="GE16" s="36">
        <v>62.54</v>
      </c>
      <c r="GF16" s="36">
        <v>62.09</v>
      </c>
      <c r="GG16" s="36">
        <v>62.97</v>
      </c>
      <c r="GH16" s="36">
        <v>63.73</v>
      </c>
      <c r="GI16" s="36">
        <v>63.52</v>
      </c>
      <c r="GJ16" s="36">
        <v>63.87</v>
      </c>
      <c r="GK16" s="36">
        <v>63.09</v>
      </c>
      <c r="GL16" s="36">
        <v>60.9</v>
      </c>
      <c r="GM16" s="36">
        <v>60.21</v>
      </c>
      <c r="GN16" s="36">
        <v>62.33</v>
      </c>
      <c r="GO16" s="36">
        <v>62.95</v>
      </c>
      <c r="GP16" s="36">
        <v>63.53</v>
      </c>
      <c r="GQ16" s="36">
        <v>64.430000000000007</v>
      </c>
      <c r="GR16" s="36">
        <v>65.27</v>
      </c>
      <c r="GS16" s="36">
        <v>64.67</v>
      </c>
      <c r="GT16" s="36">
        <v>63.55</v>
      </c>
      <c r="GU16" s="36">
        <v>63.49</v>
      </c>
      <c r="GV16" s="36">
        <v>64.180000000000007</v>
      </c>
      <c r="GW16" s="36">
        <v>65.05</v>
      </c>
      <c r="GX16" s="36">
        <v>66.81</v>
      </c>
      <c r="GY16" s="36">
        <v>69.12</v>
      </c>
      <c r="GZ16" s="36">
        <v>66.44</v>
      </c>
      <c r="HA16" s="36">
        <v>67.27</v>
      </c>
      <c r="HB16" s="36">
        <v>72.290000000000006</v>
      </c>
      <c r="HC16" s="36">
        <v>74.42</v>
      </c>
      <c r="HD16" s="36">
        <v>75.87</v>
      </c>
      <c r="HE16" s="36">
        <v>75.430000000000007</v>
      </c>
      <c r="HF16" s="36">
        <v>79.94</v>
      </c>
      <c r="HG16" s="36">
        <v>77.73</v>
      </c>
      <c r="HH16" s="36">
        <v>78.56</v>
      </c>
      <c r="HI16" s="36">
        <v>72.319999999999993</v>
      </c>
      <c r="HJ16" s="36">
        <v>65.63</v>
      </c>
      <c r="HK16" s="36">
        <v>64.95</v>
      </c>
      <c r="HL16" s="36">
        <v>64.37</v>
      </c>
      <c r="HM16" s="36">
        <v>72.33</v>
      </c>
      <c r="HN16" s="31" t="s">
        <v>49</v>
      </c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</row>
    <row r="17" spans="1:450" x14ac:dyDescent="0.4">
      <c r="A17" s="1">
        <v>3</v>
      </c>
      <c r="B17" s="1" t="s">
        <v>37</v>
      </c>
      <c r="C17" s="9">
        <v>7831</v>
      </c>
      <c r="D17" s="10" t="s">
        <v>200</v>
      </c>
      <c r="E17" s="37" t="s">
        <v>39</v>
      </c>
      <c r="F17" s="11">
        <v>33.9</v>
      </c>
      <c r="G17" s="11">
        <v>33.9</v>
      </c>
      <c r="H17" s="11">
        <v>33.9</v>
      </c>
      <c r="I17" s="11">
        <v>33.9</v>
      </c>
      <c r="J17" s="11">
        <v>33.9</v>
      </c>
      <c r="K17" s="11">
        <v>33.9</v>
      </c>
      <c r="L17" s="11">
        <v>33.9</v>
      </c>
      <c r="M17" s="11">
        <v>33.9</v>
      </c>
      <c r="N17" s="11">
        <v>33.9</v>
      </c>
      <c r="O17" s="11">
        <v>33.9</v>
      </c>
      <c r="P17" s="11">
        <v>33.9</v>
      </c>
      <c r="Q17" s="11">
        <v>33.9</v>
      </c>
      <c r="R17" s="11">
        <v>33.9</v>
      </c>
      <c r="S17" s="11">
        <v>33.9</v>
      </c>
      <c r="T17" s="11">
        <v>33.9</v>
      </c>
      <c r="U17" s="11">
        <v>33.9</v>
      </c>
      <c r="V17" s="11">
        <v>33.9</v>
      </c>
      <c r="W17" s="11">
        <v>33.799999999999997</v>
      </c>
      <c r="X17" s="11">
        <v>33.799999999999997</v>
      </c>
      <c r="Y17" s="11">
        <v>33.799999999999997</v>
      </c>
      <c r="Z17" s="11">
        <v>33.799999999999997</v>
      </c>
      <c r="AA17" s="11">
        <v>33.799999999999997</v>
      </c>
      <c r="AB17" s="11">
        <v>34.200000000000003</v>
      </c>
      <c r="AC17" s="11">
        <v>34.299999999999997</v>
      </c>
      <c r="AD17" s="11">
        <v>34.299999999999997</v>
      </c>
      <c r="AE17" s="11">
        <v>34.299999999999997</v>
      </c>
      <c r="AF17" s="11">
        <v>34.299999999999997</v>
      </c>
      <c r="AG17" s="11">
        <v>34.299999999999997</v>
      </c>
      <c r="AH17" s="11">
        <v>34.299999999999997</v>
      </c>
      <c r="AI17" s="11">
        <v>34.299999999999997</v>
      </c>
      <c r="AJ17" s="11">
        <v>34.299999999999997</v>
      </c>
      <c r="AK17" s="11">
        <v>35.950000000000003</v>
      </c>
      <c r="AL17" s="11">
        <v>35.950000000000003</v>
      </c>
      <c r="AM17" s="11">
        <v>35.950000000000003</v>
      </c>
      <c r="AN17" s="11">
        <v>35.950000000000003</v>
      </c>
      <c r="AO17" s="11">
        <v>35.950000000000003</v>
      </c>
      <c r="AP17" s="11">
        <v>35.950000000000003</v>
      </c>
      <c r="AQ17" s="11">
        <v>35.950000000000003</v>
      </c>
      <c r="AR17" s="11">
        <v>35.950000000000003</v>
      </c>
      <c r="AS17" s="11">
        <v>35.950000000000003</v>
      </c>
      <c r="AT17" s="11">
        <v>35.950000000000003</v>
      </c>
      <c r="AU17" s="11">
        <v>35.950000000000003</v>
      </c>
      <c r="AV17" s="11">
        <v>35.950000000000003</v>
      </c>
      <c r="AW17" s="11">
        <v>35.950000000000003</v>
      </c>
      <c r="AX17" s="11">
        <v>35.950000000000003</v>
      </c>
      <c r="AY17" s="11">
        <v>36.1</v>
      </c>
      <c r="AZ17" s="11">
        <v>36.1</v>
      </c>
      <c r="BA17" s="11">
        <v>37.049999999999997</v>
      </c>
      <c r="BB17" s="11">
        <v>38</v>
      </c>
      <c r="BC17" s="11">
        <v>37.1</v>
      </c>
      <c r="BD17" s="11">
        <v>37.1</v>
      </c>
      <c r="BE17" s="11">
        <v>37.1</v>
      </c>
      <c r="BF17" s="11">
        <v>37.1</v>
      </c>
      <c r="BG17" s="11">
        <v>37.1</v>
      </c>
      <c r="BH17" s="11">
        <v>37.1</v>
      </c>
      <c r="BI17" s="11">
        <v>37.1</v>
      </c>
      <c r="BJ17" s="11">
        <v>37.1</v>
      </c>
      <c r="BK17" s="11">
        <v>37.1</v>
      </c>
      <c r="BL17" s="11">
        <v>37.1</v>
      </c>
      <c r="BM17" s="11">
        <v>37.1</v>
      </c>
      <c r="BN17" s="11">
        <v>37.1</v>
      </c>
      <c r="BO17" s="11">
        <v>37.1</v>
      </c>
      <c r="BP17" s="11">
        <v>37.1</v>
      </c>
      <c r="BQ17" s="11">
        <v>37.1</v>
      </c>
      <c r="BR17" s="11">
        <v>37.1</v>
      </c>
      <c r="BS17" s="11">
        <v>37.1</v>
      </c>
      <c r="BT17" s="11">
        <v>37.1</v>
      </c>
      <c r="BU17" s="11">
        <v>37.1</v>
      </c>
      <c r="BV17" s="11">
        <v>37.1</v>
      </c>
      <c r="BW17" s="11">
        <v>37.1</v>
      </c>
      <c r="BX17" s="11">
        <v>37.1</v>
      </c>
      <c r="BY17" s="11">
        <v>37.1</v>
      </c>
      <c r="BZ17" s="11">
        <v>37.1</v>
      </c>
      <c r="CA17" s="11">
        <v>37.1</v>
      </c>
      <c r="CB17" s="11">
        <v>37.1</v>
      </c>
      <c r="CC17" s="11">
        <v>37.1</v>
      </c>
      <c r="CD17" s="11">
        <v>37.1</v>
      </c>
      <c r="CE17" s="11">
        <v>37.1</v>
      </c>
      <c r="CF17" s="11">
        <v>37.1</v>
      </c>
      <c r="CG17" s="11">
        <v>37.1</v>
      </c>
      <c r="CH17" s="11">
        <v>37.1</v>
      </c>
      <c r="CI17" s="11">
        <v>37.1</v>
      </c>
      <c r="CJ17" s="11">
        <v>37.1</v>
      </c>
      <c r="CK17" s="11">
        <v>37.1</v>
      </c>
      <c r="CL17" s="11">
        <v>37.1</v>
      </c>
      <c r="CM17" s="11">
        <v>37.1</v>
      </c>
      <c r="CN17" s="11">
        <v>37.1</v>
      </c>
      <c r="CO17" s="11">
        <v>37.1</v>
      </c>
      <c r="CP17" s="11">
        <v>37.1</v>
      </c>
      <c r="CQ17" s="11">
        <v>37.1</v>
      </c>
      <c r="CR17" s="11">
        <v>38.25</v>
      </c>
      <c r="CS17" s="11">
        <v>38.25</v>
      </c>
      <c r="CT17" s="11">
        <v>38.25</v>
      </c>
      <c r="CU17" s="11">
        <v>38.25</v>
      </c>
      <c r="CV17" s="11">
        <v>38.25</v>
      </c>
      <c r="CW17" s="11">
        <v>38.25</v>
      </c>
      <c r="CX17" s="11">
        <v>38.25</v>
      </c>
      <c r="CY17" s="11">
        <v>36.9</v>
      </c>
      <c r="CZ17" s="11">
        <v>36.9</v>
      </c>
      <c r="DA17" s="11">
        <v>36.9</v>
      </c>
      <c r="DB17" s="11">
        <v>36.9</v>
      </c>
      <c r="DC17" s="11">
        <v>36.9</v>
      </c>
      <c r="DD17" s="11">
        <v>36.9</v>
      </c>
      <c r="DE17" s="11">
        <v>36.9</v>
      </c>
      <c r="DF17" s="11">
        <v>38.25</v>
      </c>
      <c r="DG17" s="11">
        <v>38.25</v>
      </c>
      <c r="DH17" s="11">
        <v>38.24</v>
      </c>
      <c r="DI17" s="11">
        <v>38.24</v>
      </c>
      <c r="DJ17" s="11">
        <v>38.24</v>
      </c>
      <c r="DK17" s="11">
        <v>39.61</v>
      </c>
      <c r="DL17" s="11">
        <v>39.61</v>
      </c>
      <c r="DM17" s="11">
        <v>39.61</v>
      </c>
      <c r="DN17" s="11">
        <v>39.61</v>
      </c>
      <c r="DO17" s="11">
        <v>42.1</v>
      </c>
      <c r="DP17" s="11">
        <v>42.1</v>
      </c>
      <c r="DQ17" s="11">
        <v>42.1</v>
      </c>
      <c r="DR17" s="11">
        <v>42.1</v>
      </c>
      <c r="DS17" s="11">
        <v>42.1</v>
      </c>
      <c r="DT17" s="11">
        <v>42.1</v>
      </c>
      <c r="DU17" s="11">
        <v>42.1</v>
      </c>
      <c r="DV17" s="11">
        <v>42.1</v>
      </c>
      <c r="DW17" s="11">
        <v>42.1</v>
      </c>
      <c r="DX17" s="11">
        <v>42.1</v>
      </c>
      <c r="DY17" s="11">
        <v>42.1</v>
      </c>
      <c r="DZ17" s="11">
        <v>42.1</v>
      </c>
      <c r="EA17" s="11">
        <v>42.1</v>
      </c>
      <c r="EB17" s="11">
        <v>42.1</v>
      </c>
      <c r="EC17" s="11">
        <v>42.1</v>
      </c>
      <c r="ED17" s="11">
        <v>42.1</v>
      </c>
      <c r="EE17" s="11">
        <v>42.1</v>
      </c>
      <c r="EF17" s="11">
        <v>42.1</v>
      </c>
      <c r="EG17" s="11">
        <v>41.9</v>
      </c>
      <c r="EH17" s="11">
        <v>41.9</v>
      </c>
      <c r="EI17" s="11">
        <v>41.3</v>
      </c>
      <c r="EJ17" s="11">
        <v>41.3</v>
      </c>
      <c r="EK17" s="11">
        <v>40.200000000000003</v>
      </c>
      <c r="EL17" s="11">
        <v>40.549999999999997</v>
      </c>
      <c r="EM17" s="11">
        <v>40.549999999999997</v>
      </c>
      <c r="EN17" s="11">
        <v>40.549999999999997</v>
      </c>
      <c r="EO17" s="11">
        <v>40.6</v>
      </c>
      <c r="EP17" s="11">
        <v>40.6</v>
      </c>
      <c r="EQ17" s="11">
        <v>40.4</v>
      </c>
      <c r="ER17" s="11">
        <v>40.4</v>
      </c>
      <c r="ES17" s="11">
        <v>40.4</v>
      </c>
      <c r="ET17" s="11">
        <v>40.4</v>
      </c>
      <c r="EU17" s="11">
        <v>40.4</v>
      </c>
      <c r="EV17" s="11">
        <v>40.4</v>
      </c>
      <c r="EW17" s="11">
        <v>40.4</v>
      </c>
      <c r="EX17" s="11">
        <v>40.4</v>
      </c>
      <c r="EY17" s="11">
        <v>40.4</v>
      </c>
      <c r="EZ17" s="11">
        <v>40.4</v>
      </c>
      <c r="FA17" s="11">
        <v>41</v>
      </c>
      <c r="FB17" s="11">
        <v>41.8</v>
      </c>
      <c r="FC17" s="11">
        <v>41.8</v>
      </c>
      <c r="FD17" s="11">
        <v>42.45</v>
      </c>
      <c r="FE17" s="11">
        <v>42.75</v>
      </c>
      <c r="FF17" s="11">
        <v>43.7</v>
      </c>
      <c r="FG17" s="11">
        <v>43.7</v>
      </c>
      <c r="FH17" s="11">
        <v>43.7</v>
      </c>
      <c r="FI17" s="11">
        <v>45.6</v>
      </c>
      <c r="FJ17" s="11">
        <v>45.6</v>
      </c>
      <c r="FK17" s="11">
        <v>45.6</v>
      </c>
      <c r="FL17" s="11">
        <v>45.6</v>
      </c>
      <c r="FM17" s="11">
        <v>45.6</v>
      </c>
      <c r="FN17" s="11">
        <v>45.6</v>
      </c>
      <c r="FO17" s="11">
        <v>45.6</v>
      </c>
      <c r="FP17" s="11">
        <v>45.6</v>
      </c>
      <c r="FQ17" s="11">
        <v>45.6</v>
      </c>
      <c r="FR17" s="11">
        <v>45.6</v>
      </c>
      <c r="FS17" s="11">
        <v>45.6</v>
      </c>
      <c r="FT17" s="11">
        <v>45.6</v>
      </c>
      <c r="FU17" s="11">
        <v>45.6</v>
      </c>
      <c r="FV17" s="11">
        <v>45.6</v>
      </c>
      <c r="FW17" s="11">
        <v>45.6</v>
      </c>
      <c r="FX17" s="11">
        <v>45.6</v>
      </c>
      <c r="FY17" s="11">
        <v>45.6</v>
      </c>
      <c r="FZ17" s="11">
        <v>45.6</v>
      </c>
      <c r="GA17" s="11">
        <v>44.9</v>
      </c>
      <c r="GB17" s="11">
        <v>44.9</v>
      </c>
      <c r="GC17" s="11">
        <v>43.75</v>
      </c>
      <c r="GD17" s="11">
        <v>43.75</v>
      </c>
      <c r="GE17" s="11">
        <v>43.75</v>
      </c>
      <c r="GF17" s="11">
        <v>43.5</v>
      </c>
      <c r="GG17" s="11">
        <v>43.5</v>
      </c>
      <c r="GH17" s="11">
        <v>43.5</v>
      </c>
      <c r="GI17" s="11">
        <v>43.5</v>
      </c>
      <c r="GJ17" s="11">
        <v>43.5</v>
      </c>
      <c r="GK17" s="11">
        <v>43.5</v>
      </c>
      <c r="GL17" s="11">
        <v>43.5</v>
      </c>
      <c r="GM17" s="11">
        <v>43.5</v>
      </c>
      <c r="GN17" s="11">
        <v>43.5</v>
      </c>
      <c r="GO17" s="11">
        <v>43.5</v>
      </c>
      <c r="GP17" s="11">
        <v>43.5</v>
      </c>
      <c r="GQ17" s="11">
        <v>43.27</v>
      </c>
      <c r="GR17" s="11">
        <v>43.27</v>
      </c>
      <c r="GS17" s="11">
        <v>43.27</v>
      </c>
      <c r="GT17" s="11">
        <v>43.27</v>
      </c>
      <c r="GU17" s="11">
        <v>43.27</v>
      </c>
      <c r="GV17" s="11">
        <v>43.27</v>
      </c>
      <c r="GW17" s="11">
        <v>43.27</v>
      </c>
      <c r="GX17" s="11">
        <v>43.27</v>
      </c>
      <c r="GY17" s="11">
        <v>43.45</v>
      </c>
      <c r="GZ17" s="11">
        <v>43.45</v>
      </c>
      <c r="HA17" s="11">
        <v>43.45</v>
      </c>
      <c r="HB17" s="11">
        <v>43.45</v>
      </c>
      <c r="HC17" s="11">
        <v>44.05</v>
      </c>
      <c r="HD17" s="11">
        <v>45.5</v>
      </c>
      <c r="HE17" s="11">
        <v>45.28</v>
      </c>
      <c r="HF17" s="11">
        <v>45.28</v>
      </c>
      <c r="HG17" s="11">
        <v>45.28</v>
      </c>
      <c r="HH17" s="11">
        <v>45.28</v>
      </c>
      <c r="HI17" s="11">
        <v>47.35</v>
      </c>
      <c r="HJ17" s="11">
        <v>45.73</v>
      </c>
      <c r="HK17" s="11">
        <v>45.7</v>
      </c>
      <c r="HL17" s="11">
        <v>45.7</v>
      </c>
      <c r="HM17" s="11">
        <v>45.7</v>
      </c>
      <c r="HN17" s="11">
        <v>45.7</v>
      </c>
      <c r="HO17" s="11">
        <v>45.7</v>
      </c>
      <c r="HP17" s="11">
        <v>45.7</v>
      </c>
      <c r="HQ17" s="11">
        <v>45.7</v>
      </c>
      <c r="HR17" s="11">
        <v>45</v>
      </c>
      <c r="HS17" s="11">
        <v>44.15</v>
      </c>
      <c r="HT17" s="11">
        <v>44.15</v>
      </c>
      <c r="HU17" s="11">
        <v>44.15</v>
      </c>
      <c r="HV17" s="11">
        <v>44.15</v>
      </c>
      <c r="HW17" s="11">
        <v>44.15</v>
      </c>
      <c r="HX17" s="11">
        <v>44.15</v>
      </c>
      <c r="HY17" s="11">
        <v>44.15</v>
      </c>
      <c r="HZ17" s="11">
        <v>45.25</v>
      </c>
      <c r="IA17" s="11">
        <v>45.25</v>
      </c>
      <c r="IB17" s="11">
        <v>44.7</v>
      </c>
      <c r="IC17" s="11">
        <v>44.7</v>
      </c>
      <c r="ID17" s="11">
        <v>44.7</v>
      </c>
      <c r="IE17" s="11">
        <v>44.7</v>
      </c>
      <c r="IF17" s="11">
        <v>43.3</v>
      </c>
      <c r="IG17" s="11">
        <v>43.1</v>
      </c>
      <c r="IH17" s="11">
        <v>43.5</v>
      </c>
      <c r="II17" s="11">
        <v>43</v>
      </c>
      <c r="IJ17" s="11">
        <v>43.4</v>
      </c>
      <c r="IK17" s="11">
        <v>43.5</v>
      </c>
      <c r="IL17" s="11">
        <v>43</v>
      </c>
      <c r="IM17" s="11">
        <v>43</v>
      </c>
      <c r="IN17" s="11">
        <v>43</v>
      </c>
      <c r="IO17" s="11">
        <v>43.5</v>
      </c>
      <c r="IP17" s="11">
        <v>43</v>
      </c>
      <c r="IQ17" s="11">
        <v>43</v>
      </c>
      <c r="IR17" s="11">
        <v>43.43</v>
      </c>
      <c r="IS17" s="11">
        <v>43.5</v>
      </c>
      <c r="IT17" s="11">
        <v>43</v>
      </c>
      <c r="IU17" s="11">
        <v>43</v>
      </c>
      <c r="IV17" s="11">
        <v>43</v>
      </c>
      <c r="IW17" s="11">
        <v>43.5</v>
      </c>
      <c r="IX17" s="11">
        <v>43.5</v>
      </c>
      <c r="IY17" s="11">
        <v>43.5</v>
      </c>
      <c r="IZ17" s="11">
        <v>43.5</v>
      </c>
      <c r="JA17" s="11">
        <v>43.5</v>
      </c>
      <c r="JB17" s="11">
        <v>43.16</v>
      </c>
      <c r="JC17" s="11">
        <v>43.16</v>
      </c>
      <c r="JD17" s="11">
        <v>43.16</v>
      </c>
      <c r="JE17" s="11">
        <v>43.5</v>
      </c>
      <c r="JF17" s="11">
        <v>43.5</v>
      </c>
      <c r="JG17" s="11">
        <v>43.5</v>
      </c>
      <c r="JH17" s="11">
        <v>43.5</v>
      </c>
      <c r="JI17" s="11">
        <v>43</v>
      </c>
      <c r="JJ17" s="11">
        <v>43.5</v>
      </c>
      <c r="JK17" s="11">
        <v>43.5</v>
      </c>
      <c r="JL17" s="11">
        <v>43.5</v>
      </c>
      <c r="JM17" s="11">
        <v>43.5</v>
      </c>
      <c r="JN17" s="11">
        <v>43.5</v>
      </c>
      <c r="JO17" s="11">
        <v>43.5</v>
      </c>
      <c r="JP17" s="11">
        <v>43.5</v>
      </c>
      <c r="JQ17" s="11">
        <v>43.5</v>
      </c>
      <c r="JR17" s="11">
        <v>43.5</v>
      </c>
      <c r="JS17" s="11">
        <v>43.5</v>
      </c>
      <c r="JT17" s="11">
        <v>43.5</v>
      </c>
      <c r="JU17" s="11">
        <v>43.5</v>
      </c>
      <c r="JV17" s="11">
        <v>43</v>
      </c>
      <c r="JW17" s="11">
        <v>43.5</v>
      </c>
      <c r="JX17" s="11">
        <v>43.5</v>
      </c>
      <c r="JY17" s="11">
        <v>43.5</v>
      </c>
      <c r="JZ17" s="11">
        <v>43</v>
      </c>
      <c r="KA17" s="11">
        <v>43</v>
      </c>
      <c r="KB17" s="11">
        <v>43.62</v>
      </c>
      <c r="KC17" s="11">
        <v>44.95</v>
      </c>
      <c r="KD17" s="11">
        <v>44.95</v>
      </c>
      <c r="KE17" s="11">
        <v>44.95</v>
      </c>
      <c r="KF17" s="11">
        <v>44.95</v>
      </c>
      <c r="KG17" s="11">
        <v>44.95</v>
      </c>
      <c r="KH17" s="11">
        <v>46.5</v>
      </c>
      <c r="KI17" s="11">
        <v>46.55</v>
      </c>
      <c r="KJ17" s="11">
        <v>48.3</v>
      </c>
      <c r="KK17" s="11">
        <v>48.3</v>
      </c>
      <c r="KL17" s="11">
        <v>48.3</v>
      </c>
      <c r="KM17" s="11">
        <v>48.3</v>
      </c>
      <c r="KN17" s="11">
        <v>48.3</v>
      </c>
      <c r="KO17" s="11">
        <v>47.95</v>
      </c>
      <c r="KP17" s="11">
        <v>47.95</v>
      </c>
      <c r="KQ17" s="11">
        <v>47.95</v>
      </c>
      <c r="KR17" s="11">
        <v>47.95</v>
      </c>
      <c r="KS17" s="11">
        <v>47.95</v>
      </c>
      <c r="KT17" s="11">
        <v>47.95</v>
      </c>
      <c r="KU17" s="11">
        <v>47.95</v>
      </c>
      <c r="KV17" s="11">
        <v>47.95</v>
      </c>
      <c r="KW17" s="11">
        <v>47.95</v>
      </c>
      <c r="KX17" s="11">
        <v>47.95</v>
      </c>
      <c r="KY17" s="11">
        <v>48.53</v>
      </c>
      <c r="KZ17" s="11">
        <v>48.4</v>
      </c>
      <c r="LA17" s="11">
        <v>50.5</v>
      </c>
      <c r="LB17" s="11">
        <v>49.99</v>
      </c>
      <c r="LC17" s="11">
        <v>49.99</v>
      </c>
      <c r="LD17" s="11">
        <v>51</v>
      </c>
      <c r="LE17" s="11">
        <v>51.39</v>
      </c>
      <c r="LF17" s="11">
        <v>52.3</v>
      </c>
      <c r="LG17" s="11">
        <v>55.02</v>
      </c>
      <c r="LH17" s="11">
        <v>60.23</v>
      </c>
      <c r="LI17" s="38">
        <v>0</v>
      </c>
      <c r="LJ17" s="32" t="s">
        <v>50</v>
      </c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</row>
    <row r="18" spans="1:450" x14ac:dyDescent="0.4">
      <c r="A18" s="1">
        <v>3</v>
      </c>
      <c r="B18" s="1" t="s">
        <v>37</v>
      </c>
      <c r="C18" s="9">
        <v>7865</v>
      </c>
      <c r="D18" s="10" t="s">
        <v>201</v>
      </c>
      <c r="E18" s="11" t="s">
        <v>40</v>
      </c>
      <c r="F18" s="11">
        <v>50.71</v>
      </c>
      <c r="G18" s="11">
        <v>50.83</v>
      </c>
      <c r="H18" s="11">
        <v>55.25</v>
      </c>
      <c r="I18" s="11">
        <v>56.99</v>
      </c>
      <c r="J18" s="11">
        <v>56.83</v>
      </c>
      <c r="K18" s="11">
        <v>57.88</v>
      </c>
      <c r="L18" s="11">
        <v>57.59</v>
      </c>
      <c r="M18" s="11">
        <v>58.6</v>
      </c>
      <c r="N18" s="11">
        <v>55.51</v>
      </c>
      <c r="O18" s="11">
        <v>56.71</v>
      </c>
      <c r="P18" s="11">
        <v>56.01</v>
      </c>
      <c r="Q18" s="11">
        <v>57.9</v>
      </c>
      <c r="R18" s="11">
        <v>59.07</v>
      </c>
      <c r="S18" s="11">
        <v>59.07</v>
      </c>
      <c r="T18" s="11">
        <v>58.61</v>
      </c>
      <c r="U18" s="11">
        <v>59.24</v>
      </c>
      <c r="V18" s="11">
        <v>58.45</v>
      </c>
      <c r="W18" s="11">
        <v>58.37</v>
      </c>
      <c r="X18" s="11">
        <v>59.89</v>
      </c>
      <c r="Y18" s="11">
        <v>59.06</v>
      </c>
      <c r="Z18" s="11">
        <v>63.19</v>
      </c>
      <c r="AA18" s="11">
        <v>62.06</v>
      </c>
      <c r="AB18" s="11">
        <v>64.39</v>
      </c>
      <c r="AC18" s="11">
        <v>69.239999999999995</v>
      </c>
      <c r="AD18" s="11">
        <v>60.2</v>
      </c>
      <c r="AE18" s="11">
        <v>57.07</v>
      </c>
      <c r="AF18" s="11">
        <v>55.43</v>
      </c>
      <c r="AG18" s="11">
        <v>54.45</v>
      </c>
      <c r="AH18" s="11">
        <v>53.38</v>
      </c>
      <c r="AI18" s="11">
        <v>54.78</v>
      </c>
      <c r="AJ18" s="11">
        <v>54.96</v>
      </c>
      <c r="AK18" s="11">
        <v>54.91</v>
      </c>
      <c r="AL18" s="11">
        <v>53.55</v>
      </c>
      <c r="AM18" s="11">
        <v>54.08</v>
      </c>
      <c r="AN18" s="11">
        <v>55.21</v>
      </c>
      <c r="AO18" s="11">
        <v>54.64</v>
      </c>
      <c r="AP18" s="11">
        <v>54.65</v>
      </c>
      <c r="AQ18" s="11">
        <v>56.55</v>
      </c>
      <c r="AR18" s="11">
        <v>58.79</v>
      </c>
      <c r="AS18" s="11">
        <v>59.22</v>
      </c>
      <c r="AT18" s="11">
        <v>61.8</v>
      </c>
      <c r="AU18" s="11">
        <v>63.11</v>
      </c>
      <c r="AV18" s="11">
        <v>65.05</v>
      </c>
      <c r="AW18" s="11">
        <v>67.02</v>
      </c>
      <c r="AX18" s="11">
        <v>64.47</v>
      </c>
      <c r="AY18" s="11">
        <v>57.05</v>
      </c>
      <c r="AZ18" s="11">
        <v>60.48</v>
      </c>
      <c r="BA18" s="11">
        <v>57.74</v>
      </c>
      <c r="BB18" s="11">
        <v>58.54</v>
      </c>
      <c r="BC18" s="11">
        <v>60.97</v>
      </c>
      <c r="BD18" s="11">
        <v>70.010000000000005</v>
      </c>
      <c r="BE18" s="11">
        <v>69.69</v>
      </c>
      <c r="BF18" s="11">
        <v>66.88</v>
      </c>
      <c r="BG18" s="11">
        <v>56.72</v>
      </c>
      <c r="BH18" s="11">
        <v>53.68</v>
      </c>
      <c r="BI18" s="11">
        <v>56.78</v>
      </c>
      <c r="BJ18" s="11">
        <v>62.56</v>
      </c>
      <c r="BK18" s="11">
        <v>45.23</v>
      </c>
      <c r="BL18" s="11">
        <v>43</v>
      </c>
      <c r="BM18" s="11">
        <v>43.2</v>
      </c>
      <c r="BN18" s="11">
        <v>43.32</v>
      </c>
      <c r="BO18" s="11">
        <v>43.12</v>
      </c>
      <c r="BP18" s="11">
        <v>43.27</v>
      </c>
      <c r="BQ18" s="11">
        <v>45</v>
      </c>
      <c r="BR18" s="11">
        <v>43.32</v>
      </c>
      <c r="BS18" s="11">
        <v>44.31</v>
      </c>
      <c r="BT18" s="11">
        <v>45.64</v>
      </c>
      <c r="BU18" s="11">
        <v>44.44</v>
      </c>
      <c r="BV18" s="11">
        <v>44.55</v>
      </c>
      <c r="BW18" s="11">
        <v>43.55</v>
      </c>
      <c r="BX18" s="11">
        <v>46.93</v>
      </c>
      <c r="BY18" s="11">
        <v>46.41</v>
      </c>
      <c r="BZ18" s="11">
        <v>48</v>
      </c>
      <c r="CA18" s="11">
        <v>48</v>
      </c>
      <c r="CB18" s="11">
        <v>46.87</v>
      </c>
      <c r="CC18" s="11">
        <v>48.4</v>
      </c>
      <c r="CD18" s="11">
        <v>48.41</v>
      </c>
      <c r="CE18" s="11">
        <v>47.35</v>
      </c>
      <c r="CF18" s="11">
        <v>47.55</v>
      </c>
      <c r="CG18" s="11">
        <v>49.19</v>
      </c>
      <c r="CH18" s="11">
        <v>48.33</v>
      </c>
      <c r="CI18" s="11">
        <v>48.79</v>
      </c>
      <c r="CJ18" s="11">
        <v>49.34</v>
      </c>
      <c r="CK18" s="11">
        <v>49.43</v>
      </c>
      <c r="CL18" s="11">
        <v>47.85</v>
      </c>
      <c r="CM18" s="11">
        <v>47.85</v>
      </c>
      <c r="CN18" s="11">
        <v>47.93</v>
      </c>
      <c r="CO18" s="11">
        <v>47.93</v>
      </c>
      <c r="CP18" s="11">
        <v>50.37</v>
      </c>
      <c r="CQ18" s="11">
        <v>50.13</v>
      </c>
      <c r="CR18" s="11">
        <v>50.68</v>
      </c>
      <c r="CS18" s="11">
        <v>50.6</v>
      </c>
      <c r="CT18" s="11">
        <v>50.06</v>
      </c>
      <c r="CU18" s="11">
        <v>50.3</v>
      </c>
      <c r="CV18" s="11">
        <v>50.26</v>
      </c>
      <c r="CW18" s="11">
        <v>50.99</v>
      </c>
      <c r="CX18" s="11">
        <v>50.77</v>
      </c>
      <c r="CY18" s="11">
        <v>49.82</v>
      </c>
      <c r="CZ18" s="11">
        <v>48.78</v>
      </c>
      <c r="DA18" s="11">
        <v>48.54</v>
      </c>
      <c r="DB18" s="11">
        <v>50.4</v>
      </c>
      <c r="DC18" s="11">
        <v>49.38</v>
      </c>
      <c r="DD18" s="11">
        <v>49.38</v>
      </c>
      <c r="DE18" s="11">
        <v>49.38</v>
      </c>
      <c r="DF18" s="11">
        <v>49.21</v>
      </c>
      <c r="DG18" s="11">
        <v>49.2</v>
      </c>
      <c r="DH18" s="11">
        <v>49.35</v>
      </c>
      <c r="DI18" s="11">
        <v>49.05</v>
      </c>
      <c r="DJ18" s="11">
        <v>50.4</v>
      </c>
      <c r="DK18" s="11">
        <v>49.7</v>
      </c>
      <c r="DL18" s="11">
        <v>49.84</v>
      </c>
      <c r="DM18" s="11">
        <v>50.35</v>
      </c>
      <c r="DN18" s="11">
        <v>50.5</v>
      </c>
      <c r="DO18" s="11">
        <v>51.63</v>
      </c>
      <c r="DP18" s="11">
        <v>51.63</v>
      </c>
      <c r="DQ18" s="11">
        <v>51.88</v>
      </c>
      <c r="DR18" s="11">
        <v>49.48</v>
      </c>
      <c r="DS18" s="11">
        <v>50</v>
      </c>
      <c r="DT18" s="11">
        <v>49.07</v>
      </c>
      <c r="DU18" s="11">
        <v>48.79</v>
      </c>
      <c r="DV18" s="11">
        <v>48.11</v>
      </c>
      <c r="DW18" s="11">
        <v>50.38</v>
      </c>
      <c r="DX18" s="11">
        <v>51.8</v>
      </c>
      <c r="DY18" s="11">
        <v>51.41</v>
      </c>
      <c r="DZ18" s="11">
        <v>52.82</v>
      </c>
      <c r="EA18" s="11">
        <v>50.97</v>
      </c>
      <c r="EB18" s="11">
        <v>53.48</v>
      </c>
      <c r="EC18" s="11">
        <v>51.15</v>
      </c>
      <c r="ED18" s="11">
        <v>53.52</v>
      </c>
      <c r="EE18" s="11">
        <v>54.08</v>
      </c>
      <c r="EF18" s="11">
        <v>47.24</v>
      </c>
      <c r="EG18" s="11">
        <v>47.51</v>
      </c>
      <c r="EH18" s="11">
        <v>48.76</v>
      </c>
      <c r="EI18" s="11">
        <v>42.85</v>
      </c>
      <c r="EJ18" s="11">
        <v>43.23</v>
      </c>
      <c r="EK18" s="11">
        <v>44.3</v>
      </c>
      <c r="EL18" s="11">
        <v>43.26</v>
      </c>
      <c r="EM18" s="11">
        <v>43.87</v>
      </c>
      <c r="EN18" s="11">
        <v>44.39</v>
      </c>
      <c r="EO18" s="11">
        <v>44.7</v>
      </c>
      <c r="EP18" s="11">
        <v>44.53</v>
      </c>
      <c r="EQ18" s="11">
        <v>44.63</v>
      </c>
      <c r="ER18" s="11">
        <v>45.17</v>
      </c>
      <c r="ES18" s="11">
        <v>46.23</v>
      </c>
      <c r="ET18" s="11">
        <v>47.13</v>
      </c>
      <c r="EU18" s="11">
        <v>47.74</v>
      </c>
      <c r="EV18" s="11">
        <v>49.45</v>
      </c>
      <c r="EW18" s="11">
        <v>49.59</v>
      </c>
      <c r="EX18" s="11">
        <v>49.81</v>
      </c>
      <c r="EY18" s="11">
        <v>49.53</v>
      </c>
      <c r="EZ18" s="11">
        <v>49.53</v>
      </c>
      <c r="FA18" s="11">
        <v>49.53</v>
      </c>
      <c r="FB18" s="11">
        <v>49.8</v>
      </c>
      <c r="FC18" s="11">
        <v>51</v>
      </c>
      <c r="FD18" s="11">
        <v>51.18</v>
      </c>
      <c r="FE18" s="11">
        <v>50.32</v>
      </c>
      <c r="FF18" s="11">
        <v>51.26</v>
      </c>
      <c r="FG18" s="11">
        <v>51.87</v>
      </c>
      <c r="FH18" s="11">
        <v>52.58</v>
      </c>
      <c r="FI18" s="11">
        <v>52.48</v>
      </c>
      <c r="FJ18" s="11">
        <v>53</v>
      </c>
      <c r="FK18" s="11">
        <v>51.65</v>
      </c>
      <c r="FL18" s="11">
        <v>53.02</v>
      </c>
      <c r="FM18" s="11">
        <v>55.43</v>
      </c>
      <c r="FN18" s="11">
        <v>56.37</v>
      </c>
      <c r="FO18" s="11">
        <v>57.41</v>
      </c>
      <c r="FP18" s="11">
        <v>59.3</v>
      </c>
      <c r="FQ18" s="11">
        <v>58.75</v>
      </c>
      <c r="FR18" s="11">
        <v>57.89</v>
      </c>
      <c r="FS18" s="11">
        <v>59.2</v>
      </c>
      <c r="FT18" s="11">
        <v>57.89</v>
      </c>
      <c r="FU18" s="11">
        <v>57.97</v>
      </c>
      <c r="FV18" s="11">
        <v>61.23</v>
      </c>
      <c r="FW18" s="11">
        <v>61.82</v>
      </c>
      <c r="FX18" s="11">
        <v>64.8</v>
      </c>
      <c r="FY18" s="11">
        <v>62.1</v>
      </c>
      <c r="FZ18" s="11">
        <v>62.82</v>
      </c>
      <c r="GA18" s="11">
        <v>62.99</v>
      </c>
      <c r="GB18" s="11">
        <v>63.35</v>
      </c>
      <c r="GC18" s="11">
        <v>63.17</v>
      </c>
      <c r="GD18" s="11">
        <v>64.14</v>
      </c>
      <c r="GE18" s="11">
        <v>64.819999999999993</v>
      </c>
      <c r="GF18" s="11">
        <v>64.88</v>
      </c>
      <c r="GG18" s="11">
        <v>64.739999999999995</v>
      </c>
      <c r="GH18" s="11">
        <v>64.88</v>
      </c>
      <c r="GI18" s="11">
        <v>64.7</v>
      </c>
      <c r="GJ18" s="11">
        <v>65.91</v>
      </c>
      <c r="GK18" s="11">
        <v>65.7</v>
      </c>
      <c r="GL18" s="11">
        <v>66.67</v>
      </c>
      <c r="GM18" s="11">
        <v>66.3</v>
      </c>
      <c r="GN18" s="11">
        <v>67.89</v>
      </c>
      <c r="GO18" s="11">
        <v>64.900000000000006</v>
      </c>
      <c r="GP18" s="11">
        <v>65.260000000000005</v>
      </c>
      <c r="GQ18" s="11">
        <v>65.7</v>
      </c>
      <c r="GR18" s="11">
        <v>66.37</v>
      </c>
      <c r="GS18" s="11">
        <v>67.180000000000007</v>
      </c>
      <c r="GT18" s="11">
        <v>68.81</v>
      </c>
      <c r="GU18" s="11">
        <v>68.459999999999994</v>
      </c>
      <c r="GV18" s="11">
        <v>67.42</v>
      </c>
      <c r="GW18" s="11">
        <v>67.150000000000006</v>
      </c>
      <c r="GX18" s="11">
        <v>65.099999999999994</v>
      </c>
      <c r="GY18" s="11">
        <v>65.8</v>
      </c>
      <c r="GZ18" s="11">
        <v>64.239999999999995</v>
      </c>
      <c r="HA18" s="11">
        <v>68.67</v>
      </c>
      <c r="HB18" s="11">
        <v>72.37</v>
      </c>
      <c r="HC18" s="11">
        <v>73.7</v>
      </c>
      <c r="HD18" s="11">
        <v>80.540000000000006</v>
      </c>
      <c r="HE18" s="11" t="s">
        <v>58</v>
      </c>
      <c r="HF18" s="31" t="s">
        <v>65</v>
      </c>
      <c r="HG18" s="11" t="s">
        <v>58</v>
      </c>
      <c r="HH18" s="11" t="s">
        <v>58</v>
      </c>
      <c r="HI18" s="11" t="s">
        <v>58</v>
      </c>
      <c r="HJ18" s="11" t="s">
        <v>58</v>
      </c>
      <c r="HK18" s="11" t="s">
        <v>58</v>
      </c>
      <c r="HL18" s="11" t="s">
        <v>58</v>
      </c>
      <c r="HM18" s="11" t="s">
        <v>58</v>
      </c>
      <c r="HN18" s="11" t="s">
        <v>58</v>
      </c>
      <c r="HO18" s="11" t="s">
        <v>58</v>
      </c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</row>
    <row r="19" spans="1:450" x14ac:dyDescent="0.4">
      <c r="A19" s="1">
        <v>3</v>
      </c>
      <c r="B19" s="1" t="s">
        <v>37</v>
      </c>
      <c r="C19" s="9">
        <v>8458</v>
      </c>
      <c r="D19" s="10" t="s">
        <v>202</v>
      </c>
      <c r="E19" s="11" t="s">
        <v>51</v>
      </c>
      <c r="F19" s="11">
        <v>14.5</v>
      </c>
      <c r="G19" s="11">
        <v>14.42</v>
      </c>
      <c r="H19" s="11">
        <v>14.45</v>
      </c>
      <c r="I19" s="11">
        <v>14.4</v>
      </c>
      <c r="J19" s="11">
        <v>14.4</v>
      </c>
      <c r="K19" s="11">
        <v>14.9</v>
      </c>
      <c r="L19" s="11">
        <v>14.8</v>
      </c>
      <c r="M19" s="11">
        <v>14.88</v>
      </c>
      <c r="N19" s="11">
        <v>13.81</v>
      </c>
      <c r="O19" s="11">
        <v>13.81</v>
      </c>
      <c r="P19" s="11">
        <v>14.43</v>
      </c>
      <c r="Q19" s="11">
        <v>14.6</v>
      </c>
      <c r="R19" s="11">
        <v>15.2</v>
      </c>
      <c r="S19" s="11">
        <v>14.18</v>
      </c>
      <c r="T19" s="11">
        <v>13.2</v>
      </c>
      <c r="U19" s="11">
        <v>13.55</v>
      </c>
      <c r="V19" s="11">
        <v>14.2</v>
      </c>
      <c r="W19" s="11">
        <v>14.2</v>
      </c>
      <c r="X19" s="11">
        <v>14.2</v>
      </c>
      <c r="Y19" s="11">
        <v>14.85</v>
      </c>
      <c r="Z19" s="11">
        <v>14.44</v>
      </c>
      <c r="AA19" s="11">
        <v>14.79</v>
      </c>
      <c r="AB19" s="11">
        <v>14.79</v>
      </c>
      <c r="AC19" s="11">
        <v>15.65</v>
      </c>
      <c r="AD19" s="11">
        <v>15.65</v>
      </c>
      <c r="AE19" s="11">
        <v>15</v>
      </c>
      <c r="AF19" s="11">
        <v>15.11</v>
      </c>
      <c r="AG19" s="11">
        <v>14.73</v>
      </c>
      <c r="AH19" s="11">
        <v>15</v>
      </c>
      <c r="AI19" s="11">
        <v>15.06</v>
      </c>
      <c r="AJ19" s="11">
        <v>14.26</v>
      </c>
      <c r="AK19" s="11">
        <v>14.2</v>
      </c>
      <c r="AL19" s="11">
        <v>14.2</v>
      </c>
      <c r="AM19" s="11">
        <v>14.2</v>
      </c>
      <c r="AN19" s="11">
        <v>14.18</v>
      </c>
      <c r="AO19" s="11">
        <v>14.79</v>
      </c>
      <c r="AP19" s="11">
        <v>14.98</v>
      </c>
      <c r="AQ19" s="11">
        <v>15.13</v>
      </c>
      <c r="AR19" s="11">
        <v>15.63</v>
      </c>
      <c r="AS19" s="11">
        <v>15.16</v>
      </c>
      <c r="AT19" s="11">
        <v>15.74</v>
      </c>
      <c r="AU19" s="11">
        <v>16.190000000000001</v>
      </c>
      <c r="AV19" s="11">
        <v>16.670000000000002</v>
      </c>
      <c r="AW19" s="11">
        <v>16.38</v>
      </c>
      <c r="AX19" s="11">
        <v>16.829999999999998</v>
      </c>
      <c r="AY19" s="11">
        <v>15.37</v>
      </c>
      <c r="AZ19" s="11">
        <v>13.35</v>
      </c>
      <c r="BA19" s="11">
        <v>14</v>
      </c>
      <c r="BB19" s="11">
        <v>13.5</v>
      </c>
      <c r="BC19" s="11">
        <v>13.5</v>
      </c>
      <c r="BD19" s="11">
        <v>14.03</v>
      </c>
      <c r="BE19" s="11">
        <v>13.99</v>
      </c>
      <c r="BF19" s="11">
        <v>14.59</v>
      </c>
      <c r="BG19" s="11">
        <v>14.95</v>
      </c>
      <c r="BH19" s="11">
        <v>14.99</v>
      </c>
      <c r="BI19" s="11">
        <v>15.7</v>
      </c>
      <c r="BJ19" s="11">
        <v>15</v>
      </c>
      <c r="BK19" s="11">
        <v>15.23</v>
      </c>
      <c r="BL19" s="11">
        <v>14.63</v>
      </c>
      <c r="BM19" s="11">
        <v>14</v>
      </c>
      <c r="BN19" s="11">
        <v>14.44</v>
      </c>
      <c r="BO19" s="11">
        <v>14.31</v>
      </c>
      <c r="BP19" s="11">
        <v>15.1</v>
      </c>
      <c r="BQ19" s="11">
        <v>15.09</v>
      </c>
      <c r="BR19" s="11">
        <v>15.29</v>
      </c>
      <c r="BS19" s="11">
        <v>15.49</v>
      </c>
      <c r="BT19" s="11">
        <v>15.45</v>
      </c>
      <c r="BU19" s="11">
        <v>15.66</v>
      </c>
      <c r="BV19" s="11">
        <v>15.59</v>
      </c>
      <c r="BW19" s="11">
        <v>14.76</v>
      </c>
      <c r="BX19" s="11">
        <v>14.6</v>
      </c>
      <c r="BY19" s="11">
        <v>14.15</v>
      </c>
      <c r="BZ19" s="11">
        <v>13.84</v>
      </c>
      <c r="CA19" s="11">
        <v>14.43</v>
      </c>
      <c r="CB19" s="11">
        <v>14.11</v>
      </c>
      <c r="CC19" s="11">
        <v>14.35</v>
      </c>
      <c r="CD19" s="11">
        <v>14.88</v>
      </c>
      <c r="CE19" s="11">
        <v>15.02</v>
      </c>
      <c r="CF19" s="11">
        <v>16.329999999999998</v>
      </c>
      <c r="CG19" s="11">
        <v>15.86</v>
      </c>
      <c r="CH19" s="11">
        <v>14.59</v>
      </c>
      <c r="CI19" s="11">
        <v>15.65</v>
      </c>
      <c r="CJ19" s="11">
        <v>15.91</v>
      </c>
      <c r="CK19" s="11">
        <v>18.149999999999999</v>
      </c>
      <c r="CL19" s="11">
        <v>18.100000000000001</v>
      </c>
      <c r="CM19" s="11">
        <v>18.100000000000001</v>
      </c>
      <c r="CN19" s="11">
        <v>18.100000000000001</v>
      </c>
      <c r="CO19" s="11">
        <v>18.149999999999999</v>
      </c>
      <c r="CP19" s="11">
        <v>18.100000000000001</v>
      </c>
      <c r="CQ19" s="11">
        <v>18.100000000000001</v>
      </c>
      <c r="CR19" s="11">
        <v>17.41</v>
      </c>
      <c r="CS19" s="11">
        <v>17.54</v>
      </c>
      <c r="CT19" s="11">
        <v>17.54</v>
      </c>
      <c r="CU19" s="11">
        <v>17.54</v>
      </c>
      <c r="CV19" s="11">
        <v>18.350000000000001</v>
      </c>
      <c r="CW19" s="11">
        <v>17.53</v>
      </c>
      <c r="CX19" s="11">
        <v>17.559999999999999</v>
      </c>
      <c r="CY19" s="11">
        <v>17.8</v>
      </c>
      <c r="CZ19" s="11">
        <v>17.7</v>
      </c>
      <c r="DA19" s="11">
        <v>17</v>
      </c>
      <c r="DB19" s="11">
        <v>17.55</v>
      </c>
      <c r="DC19" s="11">
        <v>17.55</v>
      </c>
      <c r="DD19" s="11">
        <v>17.55</v>
      </c>
      <c r="DE19" s="11">
        <v>16.850000000000001</v>
      </c>
      <c r="DF19" s="11">
        <v>16.440000000000001</v>
      </c>
      <c r="DG19" s="11">
        <v>16.46</v>
      </c>
      <c r="DH19" s="11">
        <v>16.64</v>
      </c>
      <c r="DI19" s="11">
        <v>16.7</v>
      </c>
      <c r="DJ19" s="11">
        <v>16.7</v>
      </c>
      <c r="DK19" s="11">
        <v>16.23</v>
      </c>
      <c r="DL19" s="11">
        <v>17.55</v>
      </c>
      <c r="DM19" s="11">
        <v>17.55</v>
      </c>
      <c r="DN19" s="11">
        <v>17.12</v>
      </c>
      <c r="DO19" s="11">
        <v>17.12</v>
      </c>
      <c r="DP19" s="11">
        <v>16.79</v>
      </c>
      <c r="DQ19" s="11">
        <v>16.95</v>
      </c>
      <c r="DR19" s="11">
        <v>17.350000000000001</v>
      </c>
      <c r="DS19" s="11">
        <v>17.66</v>
      </c>
      <c r="DT19" s="11">
        <v>17.68</v>
      </c>
      <c r="DU19" s="11">
        <v>17.7</v>
      </c>
      <c r="DV19" s="11">
        <v>17.7</v>
      </c>
      <c r="DW19" s="11">
        <v>18.45</v>
      </c>
      <c r="DX19" s="11">
        <v>17.87</v>
      </c>
      <c r="DY19" s="11">
        <v>18.5</v>
      </c>
      <c r="DZ19" s="11">
        <v>18.149999999999999</v>
      </c>
      <c r="EA19" s="11">
        <v>18.2</v>
      </c>
      <c r="EB19" s="11">
        <v>19</v>
      </c>
      <c r="EC19" s="11">
        <v>18.29</v>
      </c>
      <c r="ED19" s="11">
        <v>17.72</v>
      </c>
      <c r="EE19" s="11">
        <v>18.100000000000001</v>
      </c>
      <c r="EF19" s="11">
        <v>18.04</v>
      </c>
      <c r="EG19" s="11">
        <v>18.7</v>
      </c>
      <c r="EH19" s="11">
        <v>18.03</v>
      </c>
      <c r="EI19" s="11">
        <v>18.25</v>
      </c>
      <c r="EJ19" s="11">
        <v>18.48</v>
      </c>
      <c r="EK19" s="11">
        <v>18.55</v>
      </c>
      <c r="EL19" s="11">
        <v>18.45</v>
      </c>
      <c r="EM19" s="11">
        <v>18.53</v>
      </c>
      <c r="EN19" s="11">
        <v>19.350000000000001</v>
      </c>
      <c r="EO19" s="11">
        <v>19.3</v>
      </c>
      <c r="EP19" s="11">
        <v>18.78</v>
      </c>
      <c r="EQ19" s="11">
        <v>19.2</v>
      </c>
      <c r="ER19" s="11">
        <v>19.010000000000002</v>
      </c>
      <c r="ES19" s="11">
        <v>19.16</v>
      </c>
      <c r="ET19" s="11">
        <v>19.14</v>
      </c>
      <c r="EU19" s="11">
        <v>19.57</v>
      </c>
      <c r="EV19" s="11">
        <v>19.23</v>
      </c>
      <c r="EW19" s="11">
        <v>20</v>
      </c>
      <c r="EX19" s="11">
        <v>19.510000000000002</v>
      </c>
      <c r="EY19" s="11">
        <v>20</v>
      </c>
      <c r="EZ19" s="11">
        <v>19.89</v>
      </c>
      <c r="FA19" s="11">
        <v>20.7</v>
      </c>
      <c r="FB19" s="11">
        <v>19.59</v>
      </c>
      <c r="FC19" s="11">
        <v>21</v>
      </c>
      <c r="FD19" s="11">
        <v>20.9</v>
      </c>
      <c r="FE19" s="11">
        <v>21.47</v>
      </c>
      <c r="FF19" s="11">
        <v>20.73</v>
      </c>
      <c r="FG19" s="11">
        <v>19.98</v>
      </c>
      <c r="FH19" s="11">
        <v>20.09</v>
      </c>
      <c r="FI19" s="11">
        <v>20.43</v>
      </c>
      <c r="FJ19" s="11">
        <v>20.9</v>
      </c>
      <c r="FK19" s="11">
        <v>20.9</v>
      </c>
      <c r="FL19" s="11">
        <v>21.08</v>
      </c>
      <c r="FM19" s="11">
        <v>21.08</v>
      </c>
      <c r="FN19" s="11">
        <v>21.87</v>
      </c>
      <c r="FO19" s="11">
        <v>22.1</v>
      </c>
      <c r="FP19" s="11">
        <v>22.39</v>
      </c>
      <c r="FQ19" s="11">
        <v>22.39</v>
      </c>
      <c r="FR19" s="11">
        <v>23.11</v>
      </c>
      <c r="FS19" s="11">
        <v>22.47</v>
      </c>
      <c r="FT19" s="11">
        <v>21</v>
      </c>
      <c r="FU19" s="11">
        <v>21.09</v>
      </c>
      <c r="FV19" s="11">
        <v>20.49</v>
      </c>
      <c r="FW19" s="11">
        <v>20.49</v>
      </c>
      <c r="FX19" s="11">
        <v>21.03</v>
      </c>
      <c r="FY19" s="11">
        <v>20.55</v>
      </c>
      <c r="FZ19" s="11">
        <v>21.08</v>
      </c>
      <c r="GA19" s="11">
        <v>21.25</v>
      </c>
      <c r="GB19" s="11">
        <v>20.76</v>
      </c>
      <c r="GC19" s="11">
        <v>21.42</v>
      </c>
      <c r="GD19" s="11">
        <v>21.42</v>
      </c>
      <c r="GE19" s="11">
        <v>21.3</v>
      </c>
      <c r="GF19" s="11">
        <v>21.17</v>
      </c>
      <c r="GG19" s="11">
        <v>21.9</v>
      </c>
      <c r="GH19" s="11">
        <v>22.02</v>
      </c>
      <c r="GI19" s="11">
        <v>22.02</v>
      </c>
      <c r="GJ19" s="11">
        <v>22.19</v>
      </c>
      <c r="GK19" s="11">
        <v>22.19</v>
      </c>
      <c r="GL19" s="11">
        <v>23</v>
      </c>
      <c r="GM19" s="11">
        <v>22.27</v>
      </c>
      <c r="GN19" s="11">
        <v>21.24</v>
      </c>
      <c r="GO19" s="11">
        <v>19.63</v>
      </c>
      <c r="GP19" s="11">
        <v>19.510000000000002</v>
      </c>
      <c r="GQ19" s="11">
        <v>20.45</v>
      </c>
      <c r="GR19" s="11">
        <v>20.45</v>
      </c>
      <c r="GS19" s="11">
        <v>20.45</v>
      </c>
      <c r="GT19" s="11">
        <v>19.55</v>
      </c>
      <c r="GU19" s="11">
        <v>18.77</v>
      </c>
      <c r="GV19" s="11">
        <v>19.100000000000001</v>
      </c>
      <c r="GW19" s="11">
        <v>19.05</v>
      </c>
      <c r="GX19" s="11">
        <v>20</v>
      </c>
      <c r="GY19" s="11">
        <v>20.55</v>
      </c>
      <c r="GZ19" s="11">
        <v>21.07</v>
      </c>
      <c r="HA19" s="11">
        <v>21.89</v>
      </c>
      <c r="HB19" s="11">
        <v>22.72</v>
      </c>
      <c r="HC19" s="11">
        <v>23.5</v>
      </c>
      <c r="HD19" s="11">
        <v>23.39</v>
      </c>
      <c r="HE19" s="11">
        <v>23.05</v>
      </c>
      <c r="HF19" s="11">
        <v>21.79</v>
      </c>
      <c r="HG19" s="11">
        <v>21</v>
      </c>
      <c r="HH19" s="11">
        <v>21.21</v>
      </c>
      <c r="HI19" s="11">
        <v>21.35</v>
      </c>
      <c r="HJ19" s="11">
        <v>22.12</v>
      </c>
      <c r="HK19" s="11">
        <v>22.65</v>
      </c>
      <c r="HL19" s="11">
        <v>22.77</v>
      </c>
      <c r="HM19" s="11">
        <v>22.89</v>
      </c>
      <c r="HN19" s="11">
        <v>21.95</v>
      </c>
      <c r="HO19" s="11">
        <v>22.35</v>
      </c>
      <c r="HP19" s="11">
        <v>23.06</v>
      </c>
      <c r="HQ19" s="11">
        <v>23.06</v>
      </c>
      <c r="HR19" s="11">
        <v>24.05</v>
      </c>
      <c r="HS19" s="11">
        <v>23.76</v>
      </c>
      <c r="HT19" s="11">
        <v>23.94</v>
      </c>
      <c r="HU19" s="11">
        <v>24.15</v>
      </c>
      <c r="HV19" s="11">
        <v>24.15</v>
      </c>
      <c r="HW19" s="11">
        <v>24.28</v>
      </c>
      <c r="HX19" s="11">
        <v>24.25</v>
      </c>
      <c r="HY19" s="11">
        <v>24.27</v>
      </c>
      <c r="HZ19" s="11">
        <v>24.1</v>
      </c>
      <c r="IA19" s="11">
        <v>24.11</v>
      </c>
      <c r="IB19" s="11">
        <v>24.16</v>
      </c>
      <c r="IC19" s="11">
        <v>23.58</v>
      </c>
      <c r="ID19" s="11">
        <v>24.11</v>
      </c>
      <c r="IE19" s="11">
        <v>23.88</v>
      </c>
      <c r="IF19" s="11">
        <v>24.43</v>
      </c>
      <c r="IG19" s="11">
        <v>24.44</v>
      </c>
      <c r="IH19" s="11">
        <v>24.08</v>
      </c>
      <c r="II19" s="11">
        <v>24.35</v>
      </c>
      <c r="IJ19" s="11">
        <v>24.5</v>
      </c>
      <c r="IK19" s="11">
        <v>24.41</v>
      </c>
      <c r="IL19" s="11">
        <v>24.18</v>
      </c>
      <c r="IM19" s="11">
        <v>24.03</v>
      </c>
      <c r="IN19" s="11">
        <v>24.45</v>
      </c>
      <c r="IO19" s="11">
        <v>24.83</v>
      </c>
      <c r="IP19" s="11">
        <v>24.87</v>
      </c>
      <c r="IQ19" s="11">
        <v>24.87</v>
      </c>
      <c r="IR19" s="11">
        <v>24.78</v>
      </c>
      <c r="IS19" s="11">
        <v>24.79</v>
      </c>
      <c r="IT19" s="11">
        <v>24.71</v>
      </c>
      <c r="IU19" s="11">
        <v>24.67</v>
      </c>
      <c r="IV19" s="11">
        <v>24.72</v>
      </c>
      <c r="IW19" s="11">
        <v>24.7</v>
      </c>
      <c r="IX19" s="11">
        <v>24.61</v>
      </c>
      <c r="IY19" s="11">
        <v>24.59</v>
      </c>
      <c r="IZ19" s="11">
        <v>24.59</v>
      </c>
      <c r="JA19" s="11">
        <v>24.66</v>
      </c>
      <c r="JB19" s="11">
        <v>24.71</v>
      </c>
      <c r="JC19" s="11">
        <v>24.53</v>
      </c>
      <c r="JD19" s="11">
        <v>24.4</v>
      </c>
      <c r="JE19" s="11">
        <v>23.83</v>
      </c>
      <c r="JF19" s="11">
        <v>23.77</v>
      </c>
      <c r="JG19" s="11">
        <v>23.86</v>
      </c>
      <c r="JH19" s="11">
        <v>23.59</v>
      </c>
      <c r="JI19" s="11">
        <v>23.27</v>
      </c>
      <c r="JJ19" s="11">
        <v>23.49</v>
      </c>
      <c r="JK19" s="11">
        <v>23.16</v>
      </c>
      <c r="JL19" s="11">
        <v>22.45</v>
      </c>
      <c r="JM19" s="11">
        <v>22.35</v>
      </c>
      <c r="JN19" s="11">
        <v>22.3</v>
      </c>
      <c r="JO19" s="11">
        <v>22.21</v>
      </c>
      <c r="JP19" s="11">
        <v>22.16</v>
      </c>
      <c r="JQ19" s="11">
        <v>22.3</v>
      </c>
      <c r="JR19" s="11">
        <v>22.19</v>
      </c>
      <c r="JS19" s="11">
        <v>22.02</v>
      </c>
      <c r="JT19" s="11">
        <v>21.99</v>
      </c>
      <c r="JU19" s="11">
        <v>21.95</v>
      </c>
      <c r="JV19" s="11">
        <v>21.33</v>
      </c>
      <c r="JW19" s="11">
        <v>21</v>
      </c>
      <c r="JX19" s="11">
        <v>20.74</v>
      </c>
      <c r="JY19" s="11">
        <v>20.82</v>
      </c>
      <c r="JZ19" s="11">
        <v>20.78</v>
      </c>
      <c r="KA19" s="11">
        <v>20.71</v>
      </c>
      <c r="KB19" s="11">
        <v>20.56</v>
      </c>
      <c r="KC19" s="11">
        <v>20.239999999999998</v>
      </c>
      <c r="KD19" s="11">
        <v>20.04</v>
      </c>
      <c r="KE19" s="11">
        <v>19.98</v>
      </c>
      <c r="KF19" s="11">
        <v>19.75</v>
      </c>
      <c r="KG19" s="11">
        <v>19.309999999999999</v>
      </c>
      <c r="KH19" s="11">
        <v>19.73</v>
      </c>
      <c r="KI19" s="11">
        <v>19.23</v>
      </c>
      <c r="KJ19" s="11">
        <v>19.09</v>
      </c>
      <c r="KK19" s="11">
        <v>18.899999999999999</v>
      </c>
      <c r="KL19" s="11">
        <v>19.5</v>
      </c>
      <c r="KM19" s="11">
        <v>18.98</v>
      </c>
      <c r="KN19" s="11">
        <v>19.7</v>
      </c>
      <c r="KO19" s="11">
        <v>19</v>
      </c>
      <c r="KP19" s="11">
        <v>19.43</v>
      </c>
      <c r="KQ19" s="11">
        <v>18.7</v>
      </c>
      <c r="KR19" s="11">
        <v>18.75</v>
      </c>
      <c r="KS19" s="11">
        <v>18.739999999999998</v>
      </c>
      <c r="KT19" s="11">
        <v>18.75</v>
      </c>
      <c r="KU19" s="11">
        <v>18.68</v>
      </c>
      <c r="KV19" s="11">
        <v>18.690000000000001</v>
      </c>
      <c r="KW19" s="11">
        <v>18.77</v>
      </c>
      <c r="KX19" s="11">
        <v>18.77</v>
      </c>
      <c r="KY19" s="11">
        <v>18.7</v>
      </c>
      <c r="KZ19" s="11">
        <v>18.78</v>
      </c>
      <c r="LA19" s="11">
        <v>19.27</v>
      </c>
      <c r="LB19" s="11">
        <v>18.79</v>
      </c>
      <c r="LC19" s="11">
        <v>18.600000000000001</v>
      </c>
      <c r="LD19" s="11">
        <v>19.55</v>
      </c>
      <c r="LE19" s="11">
        <v>18.38</v>
      </c>
      <c r="LF19" s="11">
        <v>18.190000000000001</v>
      </c>
      <c r="LG19" s="11">
        <v>18.12</v>
      </c>
      <c r="LH19" s="11">
        <v>18.05</v>
      </c>
      <c r="LI19" s="11">
        <v>18.04</v>
      </c>
      <c r="LJ19" s="11">
        <v>18.100000000000001</v>
      </c>
      <c r="LK19" s="11">
        <v>18.079999999999998</v>
      </c>
      <c r="LL19" s="11">
        <v>17.95</v>
      </c>
      <c r="LM19" s="11">
        <v>17.95</v>
      </c>
      <c r="LN19" s="11">
        <v>17.88</v>
      </c>
      <c r="LO19" s="11">
        <v>17.91</v>
      </c>
      <c r="LP19" s="11">
        <v>17.34</v>
      </c>
      <c r="LQ19" s="11">
        <v>16.98</v>
      </c>
      <c r="LR19" s="11">
        <v>16.850000000000001</v>
      </c>
      <c r="LS19" s="11">
        <v>17.100000000000001</v>
      </c>
      <c r="LT19" s="11">
        <v>17.64</v>
      </c>
      <c r="LU19" s="11">
        <v>17.48</v>
      </c>
      <c r="LV19" s="11">
        <v>18.559999999999999</v>
      </c>
      <c r="LW19" s="11">
        <v>18.88</v>
      </c>
      <c r="LX19" s="11">
        <v>19.04</v>
      </c>
      <c r="LY19" s="11">
        <v>19.079999999999998</v>
      </c>
      <c r="LZ19" s="11">
        <v>20.100000000000001</v>
      </c>
      <c r="MA19" s="11">
        <v>20.13</v>
      </c>
      <c r="MB19" s="11">
        <v>20.11</v>
      </c>
      <c r="MC19" s="11">
        <v>20.11</v>
      </c>
      <c r="MD19" s="11">
        <v>20.100000000000001</v>
      </c>
      <c r="ME19" s="11">
        <v>20.100000000000001</v>
      </c>
      <c r="MF19" s="11">
        <v>19.91</v>
      </c>
      <c r="MG19" s="11">
        <v>20.5</v>
      </c>
      <c r="MH19" s="11">
        <v>20.399999999999999</v>
      </c>
      <c r="MI19" s="11">
        <v>20.399999999999999</v>
      </c>
      <c r="MJ19" s="11">
        <v>19.96</v>
      </c>
      <c r="MK19" s="11">
        <v>19.940000000000001</v>
      </c>
      <c r="ML19" s="11">
        <v>19.89</v>
      </c>
      <c r="MM19" s="11">
        <v>19.920000000000002</v>
      </c>
      <c r="MN19" s="11">
        <v>19.899999999999999</v>
      </c>
      <c r="MO19" s="11">
        <v>19.940000000000001</v>
      </c>
      <c r="MP19" s="11">
        <v>19.87</v>
      </c>
      <c r="MQ19" s="11">
        <v>19.91</v>
      </c>
      <c r="MR19" s="11">
        <v>19.899999999999999</v>
      </c>
      <c r="MS19" s="11">
        <v>19.27</v>
      </c>
      <c r="MT19" s="11">
        <v>19.3</v>
      </c>
      <c r="MU19" s="11">
        <v>19.649999999999999</v>
      </c>
      <c r="MV19" s="11">
        <v>19.71</v>
      </c>
      <c r="MW19" s="11">
        <v>20.5</v>
      </c>
      <c r="MX19" s="11">
        <v>20.5</v>
      </c>
      <c r="MY19" s="11">
        <v>19.7</v>
      </c>
      <c r="MZ19" s="11">
        <v>20.45</v>
      </c>
      <c r="NA19" s="11">
        <v>20.13</v>
      </c>
      <c r="NB19" s="11">
        <v>19.8</v>
      </c>
      <c r="NC19" s="11">
        <v>20.239999999999998</v>
      </c>
      <c r="ND19" s="11">
        <v>20.65</v>
      </c>
      <c r="NE19" s="11">
        <v>19.920000000000002</v>
      </c>
      <c r="NF19" s="11">
        <v>20.05</v>
      </c>
      <c r="NG19" s="11">
        <v>20.100000000000001</v>
      </c>
      <c r="NH19" s="11">
        <v>21</v>
      </c>
      <c r="NI19" s="11">
        <v>20.13</v>
      </c>
      <c r="NJ19" s="11">
        <v>20.25</v>
      </c>
      <c r="NK19" s="11">
        <v>20.350000000000001</v>
      </c>
      <c r="NL19" s="11">
        <v>20.95</v>
      </c>
      <c r="NM19" s="11">
        <v>20.48</v>
      </c>
      <c r="NN19" s="11">
        <v>20.6</v>
      </c>
      <c r="NO19" s="11">
        <v>20.059999999999999</v>
      </c>
      <c r="NP19" s="11">
        <v>20.02</v>
      </c>
      <c r="NQ19" s="11">
        <v>20.03</v>
      </c>
      <c r="NR19" s="11">
        <v>20.02</v>
      </c>
      <c r="NS19" s="11">
        <v>20.5</v>
      </c>
      <c r="NT19" s="11">
        <v>20.010000000000002</v>
      </c>
      <c r="NU19" s="11">
        <v>19.86</v>
      </c>
      <c r="NV19" s="11">
        <v>20.09</v>
      </c>
      <c r="NW19" s="11">
        <v>20.010000000000002</v>
      </c>
      <c r="NX19" s="11">
        <v>20.3</v>
      </c>
      <c r="NY19" s="11">
        <v>20</v>
      </c>
      <c r="NZ19" s="11">
        <v>20.03</v>
      </c>
      <c r="OA19" s="11">
        <v>19.989999999999998</v>
      </c>
      <c r="OB19" s="11">
        <v>20.07</v>
      </c>
      <c r="OC19" s="11">
        <v>19.88</v>
      </c>
      <c r="OD19" s="11">
        <v>21</v>
      </c>
      <c r="OE19" s="11">
        <v>20.66</v>
      </c>
      <c r="OF19" s="11">
        <v>21.11</v>
      </c>
      <c r="OG19" s="11">
        <v>20.69</v>
      </c>
      <c r="OH19" s="11">
        <v>21.03</v>
      </c>
      <c r="OI19" s="11">
        <v>20.399999999999999</v>
      </c>
      <c r="OJ19" s="11">
        <v>20.100000000000001</v>
      </c>
      <c r="OK19" s="11">
        <v>19.95</v>
      </c>
      <c r="OL19" s="11">
        <v>20.07</v>
      </c>
      <c r="OM19" s="11">
        <v>19.95</v>
      </c>
      <c r="ON19" s="11">
        <v>19.97</v>
      </c>
      <c r="OO19" s="11">
        <v>20</v>
      </c>
      <c r="OP19" s="11">
        <v>19.96</v>
      </c>
      <c r="OQ19" s="11">
        <v>20.13</v>
      </c>
      <c r="OR19" s="11">
        <v>20.260000000000002</v>
      </c>
      <c r="OS19" s="11">
        <v>20.309999999999999</v>
      </c>
      <c r="OT19" s="11">
        <v>20.14</v>
      </c>
      <c r="OU19" s="11">
        <v>20.059999999999999</v>
      </c>
      <c r="OV19" s="11">
        <v>20.05</v>
      </c>
      <c r="OW19" s="11">
        <v>20.11</v>
      </c>
      <c r="OX19" s="11">
        <v>20.18</v>
      </c>
      <c r="OY19" s="11">
        <v>20.14</v>
      </c>
      <c r="OZ19" s="11">
        <v>20.07</v>
      </c>
      <c r="PA19" s="11">
        <v>20.100000000000001</v>
      </c>
      <c r="PB19" s="11">
        <v>20.11</v>
      </c>
      <c r="PC19" s="11">
        <v>20.2</v>
      </c>
      <c r="PD19" s="11">
        <v>20.329999999999998</v>
      </c>
      <c r="PE19" s="11">
        <v>20.37</v>
      </c>
      <c r="PF19" s="11">
        <v>20.21</v>
      </c>
      <c r="PG19" s="11">
        <v>20.149999999999999</v>
      </c>
      <c r="PH19" s="11">
        <v>20.75</v>
      </c>
      <c r="PI19" s="11">
        <v>20.100000000000001</v>
      </c>
      <c r="PJ19" s="11">
        <v>20.100000000000001</v>
      </c>
      <c r="PK19" s="11">
        <v>20.079999999999998</v>
      </c>
      <c r="PL19" s="11">
        <v>20.010000000000002</v>
      </c>
      <c r="PM19" s="11">
        <v>20.05</v>
      </c>
      <c r="PN19" s="11">
        <v>20.079999999999998</v>
      </c>
      <c r="PO19" s="11">
        <v>20.059999999999999</v>
      </c>
      <c r="PP19" s="11">
        <v>20.07</v>
      </c>
      <c r="PQ19" s="11">
        <v>20.05</v>
      </c>
      <c r="PR19" s="11">
        <v>20.07</v>
      </c>
      <c r="PS19" s="11">
        <v>20.95</v>
      </c>
      <c r="PT19" s="11">
        <v>20.76</v>
      </c>
      <c r="PU19" s="11">
        <v>21</v>
      </c>
      <c r="PV19" s="11">
        <v>21.25</v>
      </c>
      <c r="PW19" s="11">
        <v>21.21</v>
      </c>
      <c r="PX19" s="11">
        <v>21.24</v>
      </c>
      <c r="PY19" s="11">
        <v>21.1</v>
      </c>
      <c r="PZ19" s="11">
        <v>20.82</v>
      </c>
      <c r="QA19" s="11">
        <v>20.78</v>
      </c>
      <c r="QB19" s="11">
        <v>20.89</v>
      </c>
      <c r="QC19" s="11">
        <v>20.65</v>
      </c>
      <c r="QD19" s="11">
        <v>20.63</v>
      </c>
      <c r="QE19" s="11">
        <v>20.64</v>
      </c>
      <c r="QF19" s="11">
        <v>20.59</v>
      </c>
      <c r="QG19" s="11">
        <v>20.53</v>
      </c>
      <c r="QH19" s="11">
        <v>20.05</v>
      </c>
    </row>
    <row r="20" spans="1:450" x14ac:dyDescent="0.4">
      <c r="A20" s="1">
        <v>3</v>
      </c>
      <c r="B20" s="1" t="s">
        <v>37</v>
      </c>
      <c r="C20" s="9">
        <v>7761</v>
      </c>
      <c r="D20" s="10" t="s">
        <v>203</v>
      </c>
      <c r="E20" s="11" t="s">
        <v>36</v>
      </c>
      <c r="F20" s="11">
        <v>38.020000000000003</v>
      </c>
      <c r="G20" s="11">
        <v>39.15</v>
      </c>
      <c r="H20" s="11">
        <v>39.619999999999997</v>
      </c>
      <c r="I20" s="11">
        <v>39.47</v>
      </c>
      <c r="J20" s="11">
        <v>39.92</v>
      </c>
      <c r="K20" s="11">
        <v>39.82</v>
      </c>
      <c r="L20" s="11">
        <v>39.450000000000003</v>
      </c>
      <c r="M20" s="11">
        <v>39.6</v>
      </c>
      <c r="N20" s="11">
        <v>39.28</v>
      </c>
      <c r="O20" s="11">
        <v>38.03</v>
      </c>
      <c r="P20" s="11">
        <v>38.43</v>
      </c>
      <c r="Q20" s="11">
        <v>38.520000000000003</v>
      </c>
      <c r="R20" s="11">
        <v>38.17</v>
      </c>
      <c r="S20" s="11">
        <v>38.69</v>
      </c>
      <c r="T20" s="11">
        <v>38.24</v>
      </c>
      <c r="U20" s="11">
        <v>38.46</v>
      </c>
      <c r="V20" s="11">
        <v>38.32</v>
      </c>
      <c r="W20" s="11">
        <v>38.57</v>
      </c>
      <c r="X20" s="11">
        <v>39.08</v>
      </c>
      <c r="Y20" s="11">
        <v>38.57</v>
      </c>
      <c r="Z20" s="11">
        <v>38.69</v>
      </c>
      <c r="AA20" s="11">
        <v>38.49</v>
      </c>
      <c r="AB20" s="11">
        <v>38.76</v>
      </c>
      <c r="AC20" s="11">
        <v>38.99</v>
      </c>
      <c r="AD20" s="11">
        <v>38.659999999999997</v>
      </c>
      <c r="AE20" s="11">
        <v>38.880000000000003</v>
      </c>
      <c r="AF20" s="11">
        <v>39.47</v>
      </c>
      <c r="AG20" s="11">
        <v>39.619999999999997</v>
      </c>
      <c r="AH20" s="11">
        <v>39.729999999999997</v>
      </c>
      <c r="AI20" s="11">
        <v>38.69</v>
      </c>
      <c r="AJ20" s="11">
        <v>39.71</v>
      </c>
      <c r="AK20" s="11">
        <v>39.6</v>
      </c>
      <c r="AL20" s="11">
        <v>38.479999999999997</v>
      </c>
      <c r="AM20" s="11">
        <v>39.18</v>
      </c>
      <c r="AN20" s="11">
        <v>39.35</v>
      </c>
      <c r="AO20" s="11">
        <v>39.159999999999997</v>
      </c>
      <c r="AP20" s="11">
        <v>40.1</v>
      </c>
      <c r="AQ20" s="11">
        <v>39.81</v>
      </c>
      <c r="AR20" s="11">
        <v>39.04</v>
      </c>
      <c r="AS20" s="11">
        <v>39.01</v>
      </c>
      <c r="AT20" s="11">
        <v>39.450000000000003</v>
      </c>
      <c r="AU20" s="11">
        <v>38.75</v>
      </c>
      <c r="AV20" s="11">
        <v>38.78</v>
      </c>
      <c r="AW20" s="11">
        <v>39.450000000000003</v>
      </c>
      <c r="AX20" s="11">
        <v>39.76</v>
      </c>
      <c r="AY20" s="11">
        <v>39.97</v>
      </c>
      <c r="AZ20" s="11">
        <v>39.35</v>
      </c>
      <c r="BA20" s="11">
        <v>38.85</v>
      </c>
      <c r="BB20" s="11">
        <v>38.51</v>
      </c>
      <c r="BC20" s="11">
        <v>38.979999999999997</v>
      </c>
      <c r="BD20" s="11">
        <v>39.14</v>
      </c>
      <c r="BE20" s="11">
        <v>39.6</v>
      </c>
      <c r="BF20" s="11">
        <v>38.47</v>
      </c>
      <c r="BG20" s="11">
        <v>38.92</v>
      </c>
      <c r="BH20" s="11">
        <v>39.11</v>
      </c>
      <c r="BI20" s="11">
        <v>39.64</v>
      </c>
      <c r="BJ20" s="11">
        <v>39.57</v>
      </c>
      <c r="BK20" s="11">
        <v>40.32</v>
      </c>
      <c r="BL20" s="11">
        <v>39.97</v>
      </c>
      <c r="BM20" s="11">
        <v>39.39</v>
      </c>
      <c r="BN20" s="11">
        <v>39.83</v>
      </c>
      <c r="BO20" s="11">
        <v>38.83</v>
      </c>
      <c r="BP20" s="11">
        <v>38.54</v>
      </c>
      <c r="BQ20" s="11">
        <v>39.08</v>
      </c>
      <c r="BR20" s="11">
        <v>39.19</v>
      </c>
      <c r="BS20" s="11">
        <v>39.31</v>
      </c>
      <c r="BT20" s="11">
        <v>40.31</v>
      </c>
      <c r="BU20" s="11">
        <v>41.99</v>
      </c>
      <c r="BV20" s="11">
        <v>43.66</v>
      </c>
      <c r="BW20" s="11">
        <v>43.91</v>
      </c>
      <c r="BX20" s="11">
        <v>42.13</v>
      </c>
      <c r="BY20" s="11">
        <v>41.76</v>
      </c>
      <c r="BZ20" s="11">
        <v>40.89</v>
      </c>
      <c r="CA20" s="11">
        <v>41.09</v>
      </c>
      <c r="CB20" s="11">
        <v>41.62</v>
      </c>
      <c r="CC20" s="11">
        <v>42.64</v>
      </c>
      <c r="CD20" s="11">
        <v>45.9</v>
      </c>
      <c r="CE20" s="11">
        <v>45.85</v>
      </c>
      <c r="CF20" s="11">
        <v>39.78</v>
      </c>
      <c r="CG20" s="11">
        <v>39.78</v>
      </c>
      <c r="CH20" s="11">
        <v>38.06</v>
      </c>
      <c r="CI20" s="11">
        <v>39.090000000000003</v>
      </c>
      <c r="CJ20" s="11">
        <v>41.17</v>
      </c>
      <c r="CK20" s="11">
        <v>38.92</v>
      </c>
      <c r="CL20" s="11">
        <v>36.92</v>
      </c>
      <c r="CM20" s="11">
        <v>34.6</v>
      </c>
      <c r="CN20" s="11">
        <v>35.01</v>
      </c>
      <c r="CO20" s="11">
        <v>35.1</v>
      </c>
      <c r="CP20" s="11">
        <v>36.08</v>
      </c>
      <c r="CQ20" s="11">
        <v>34.86</v>
      </c>
      <c r="CR20" s="11">
        <v>37.75</v>
      </c>
      <c r="CS20" s="11">
        <v>35.090000000000003</v>
      </c>
      <c r="CT20" s="11">
        <v>34.89</v>
      </c>
      <c r="CU20" s="11">
        <v>35.92</v>
      </c>
      <c r="CV20" s="11">
        <v>34.39</v>
      </c>
      <c r="CW20" s="11">
        <v>34.299999999999997</v>
      </c>
      <c r="CX20" s="11">
        <v>35.22</v>
      </c>
      <c r="CY20" s="11">
        <v>35.74</v>
      </c>
      <c r="CZ20" s="11">
        <v>34.380000000000003</v>
      </c>
      <c r="DA20" s="11">
        <v>35.159999999999997</v>
      </c>
      <c r="DB20" s="11">
        <v>36.18</v>
      </c>
      <c r="DC20" s="11">
        <v>35.729999999999997</v>
      </c>
      <c r="DD20" s="11">
        <v>35.94</v>
      </c>
      <c r="DE20" s="11">
        <v>37.549999999999997</v>
      </c>
      <c r="DF20" s="11">
        <v>36.770000000000003</v>
      </c>
      <c r="DG20" s="11">
        <v>38.19</v>
      </c>
      <c r="DH20" s="11">
        <v>38.21</v>
      </c>
      <c r="DI20" s="11">
        <v>37.049999999999997</v>
      </c>
      <c r="DJ20" s="11">
        <v>38.28</v>
      </c>
      <c r="DK20" s="11">
        <v>38.229999999999997</v>
      </c>
      <c r="DL20" s="11">
        <v>37.35</v>
      </c>
      <c r="DM20" s="11">
        <v>37.86</v>
      </c>
      <c r="DN20" s="11">
        <v>37.99</v>
      </c>
      <c r="DO20" s="11">
        <v>37.799999999999997</v>
      </c>
      <c r="DP20" s="11">
        <v>37.68</v>
      </c>
      <c r="DQ20" s="11">
        <v>38.69</v>
      </c>
      <c r="DR20" s="11">
        <v>39.64</v>
      </c>
      <c r="DS20" s="11">
        <v>38.68</v>
      </c>
      <c r="DT20" s="11">
        <v>37.69</v>
      </c>
      <c r="DU20" s="11">
        <v>38.229999999999997</v>
      </c>
      <c r="DV20" s="11">
        <v>39.93</v>
      </c>
      <c r="DW20" s="11">
        <v>39.9</v>
      </c>
      <c r="DX20" s="11">
        <v>40.07</v>
      </c>
      <c r="DY20" s="11">
        <v>40.5</v>
      </c>
      <c r="DZ20" s="11">
        <v>40.42</v>
      </c>
      <c r="EA20" s="11">
        <v>40.380000000000003</v>
      </c>
      <c r="EB20" s="11">
        <v>40.270000000000003</v>
      </c>
      <c r="EC20" s="11">
        <v>41.95</v>
      </c>
      <c r="ED20" s="11">
        <v>40.39</v>
      </c>
      <c r="EE20" s="11">
        <v>41.33</v>
      </c>
      <c r="EF20" s="11">
        <v>40.770000000000003</v>
      </c>
      <c r="EG20" s="11">
        <v>38.9</v>
      </c>
      <c r="EH20" s="11">
        <v>38.83</v>
      </c>
      <c r="EI20" s="11">
        <v>40.17</v>
      </c>
      <c r="EJ20" s="11">
        <v>39.049999999999997</v>
      </c>
      <c r="EK20" s="11">
        <v>38.75</v>
      </c>
      <c r="EL20" s="11">
        <v>38.93</v>
      </c>
      <c r="EM20" s="11">
        <v>40.04</v>
      </c>
      <c r="EN20" s="11">
        <v>40.79</v>
      </c>
      <c r="EO20" s="11">
        <v>40.51</v>
      </c>
      <c r="EP20" s="11">
        <v>39.909999999999997</v>
      </c>
      <c r="EQ20" s="11">
        <v>40.71</v>
      </c>
      <c r="ER20" s="11">
        <v>41.09</v>
      </c>
      <c r="ES20" s="11">
        <v>41.15</v>
      </c>
      <c r="ET20" s="11">
        <v>40.380000000000003</v>
      </c>
      <c r="EU20" s="11">
        <v>39.81</v>
      </c>
      <c r="EV20" s="11">
        <v>40.04</v>
      </c>
      <c r="EW20" s="11">
        <v>40.4</v>
      </c>
      <c r="EX20" s="11">
        <v>40.24</v>
      </c>
      <c r="EY20" s="11">
        <v>40.74</v>
      </c>
      <c r="EZ20" s="11">
        <v>41.09</v>
      </c>
      <c r="FA20" s="11">
        <v>42.36</v>
      </c>
      <c r="FB20" s="11">
        <v>42.27</v>
      </c>
      <c r="FC20" s="11">
        <v>43.6</v>
      </c>
      <c r="FD20" s="11">
        <v>43.13</v>
      </c>
      <c r="FE20" s="11">
        <v>43.95</v>
      </c>
      <c r="FF20" s="11">
        <v>44.23</v>
      </c>
      <c r="FG20" s="11">
        <v>44.4</v>
      </c>
      <c r="FH20" s="11">
        <v>44.64</v>
      </c>
      <c r="FI20" s="11">
        <v>45.02</v>
      </c>
      <c r="FJ20" s="11">
        <v>45.43</v>
      </c>
      <c r="FK20" s="11">
        <v>45.4</v>
      </c>
      <c r="FL20" s="11">
        <v>45.61</v>
      </c>
      <c r="FM20" s="11">
        <v>46.3</v>
      </c>
      <c r="FN20" s="11">
        <v>47.58</v>
      </c>
      <c r="FO20" s="11">
        <v>47.4</v>
      </c>
      <c r="FP20" s="11">
        <v>48.08</v>
      </c>
      <c r="FQ20" s="11">
        <v>46.92</v>
      </c>
      <c r="FR20" s="11">
        <v>46.94</v>
      </c>
      <c r="FS20" s="11">
        <v>46.04</v>
      </c>
      <c r="FT20" s="11">
        <v>46.84</v>
      </c>
      <c r="FU20" s="11">
        <v>46.34</v>
      </c>
      <c r="FV20" s="11">
        <v>46.9</v>
      </c>
      <c r="FW20" s="11">
        <v>46.34</v>
      </c>
      <c r="FX20" s="11">
        <v>46.85</v>
      </c>
      <c r="FY20" s="11">
        <v>47.66</v>
      </c>
      <c r="FZ20" s="11">
        <v>48.01</v>
      </c>
      <c r="GA20" s="11">
        <v>48.6</v>
      </c>
      <c r="GB20" s="11">
        <v>48.18</v>
      </c>
      <c r="GC20" s="11">
        <v>48.73</v>
      </c>
      <c r="GD20" s="11">
        <v>49.08</v>
      </c>
      <c r="GE20" s="11">
        <v>48.99</v>
      </c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</row>
    <row r="21" spans="1:450" x14ac:dyDescent="0.4">
      <c r="A21" s="1">
        <v>3</v>
      </c>
      <c r="B21" s="1" t="s">
        <v>37</v>
      </c>
      <c r="C21" s="9">
        <v>7885</v>
      </c>
      <c r="D21" s="10" t="s">
        <v>204</v>
      </c>
      <c r="E21" s="11" t="s">
        <v>41</v>
      </c>
      <c r="F21" s="11">
        <v>26</v>
      </c>
      <c r="G21" s="11">
        <v>25.95</v>
      </c>
      <c r="H21" s="11">
        <v>25</v>
      </c>
      <c r="I21" s="11">
        <v>24.8</v>
      </c>
      <c r="J21" s="11">
        <v>24.8</v>
      </c>
      <c r="K21" s="11">
        <v>23.8</v>
      </c>
      <c r="L21" s="11">
        <v>23.74</v>
      </c>
      <c r="M21" s="11">
        <v>24.02</v>
      </c>
      <c r="N21" s="11">
        <v>24.02</v>
      </c>
      <c r="O21" s="11">
        <v>23.52</v>
      </c>
      <c r="P21" s="11">
        <v>23.34</v>
      </c>
      <c r="Q21" s="11">
        <v>24.9</v>
      </c>
      <c r="R21" s="11">
        <v>25.26</v>
      </c>
      <c r="S21" s="11">
        <v>26.29</v>
      </c>
      <c r="T21" s="11">
        <v>26.55</v>
      </c>
      <c r="U21" s="11">
        <v>26.06</v>
      </c>
      <c r="V21" s="11">
        <v>25.95</v>
      </c>
      <c r="W21" s="11">
        <v>26.26</v>
      </c>
      <c r="X21" s="11">
        <v>26.79</v>
      </c>
      <c r="Y21" s="11">
        <v>27.79</v>
      </c>
      <c r="Z21" s="11">
        <v>26.72</v>
      </c>
      <c r="AA21" s="11">
        <v>27.65</v>
      </c>
      <c r="AB21" s="11">
        <v>28.01</v>
      </c>
      <c r="AC21" s="11">
        <v>28.39</v>
      </c>
      <c r="AD21" s="11">
        <v>29.3</v>
      </c>
      <c r="AE21" s="11">
        <v>28.07</v>
      </c>
      <c r="AF21" s="11">
        <v>28.5</v>
      </c>
      <c r="AG21" s="11">
        <v>29.79</v>
      </c>
      <c r="AH21" s="11">
        <v>29.92</v>
      </c>
      <c r="AI21" s="11">
        <v>29.37</v>
      </c>
      <c r="AJ21" s="11">
        <v>28.79</v>
      </c>
      <c r="AK21" s="11">
        <v>28.79</v>
      </c>
      <c r="AL21" s="11">
        <v>28.69</v>
      </c>
      <c r="AM21" s="11">
        <v>25.11</v>
      </c>
      <c r="AN21" s="11">
        <v>25.13</v>
      </c>
      <c r="AO21" s="11">
        <v>25.13</v>
      </c>
      <c r="AP21" s="11">
        <v>26.53</v>
      </c>
      <c r="AQ21" s="11">
        <v>26.89</v>
      </c>
      <c r="AR21" s="11">
        <v>27.18</v>
      </c>
      <c r="AS21" s="11">
        <v>28.21</v>
      </c>
      <c r="AT21" s="11">
        <v>28.21</v>
      </c>
      <c r="AU21" s="11">
        <v>28.45</v>
      </c>
      <c r="AV21" s="11">
        <v>27.93</v>
      </c>
      <c r="AW21" s="11">
        <v>28.65</v>
      </c>
      <c r="AX21" s="11">
        <v>28</v>
      </c>
      <c r="AY21" s="11">
        <v>27.87</v>
      </c>
      <c r="AZ21" s="11">
        <v>29.13</v>
      </c>
      <c r="BA21" s="11">
        <v>29.99</v>
      </c>
      <c r="BB21" s="11">
        <v>30.05</v>
      </c>
      <c r="BC21" s="11">
        <v>30.25</v>
      </c>
      <c r="BD21" s="11">
        <v>33.65</v>
      </c>
      <c r="BE21" s="11">
        <v>31</v>
      </c>
      <c r="BF21" s="11">
        <v>24.8</v>
      </c>
      <c r="BG21" s="11">
        <v>24.25</v>
      </c>
      <c r="BH21" s="11">
        <v>24.23</v>
      </c>
      <c r="BI21" s="11">
        <v>23.9</v>
      </c>
      <c r="BJ21" s="11">
        <v>24.15</v>
      </c>
      <c r="BK21" s="11">
        <v>23.64</v>
      </c>
      <c r="BL21" s="11">
        <v>24.06</v>
      </c>
      <c r="BM21" s="11">
        <v>24.07</v>
      </c>
      <c r="BN21" s="11">
        <v>24.34</v>
      </c>
      <c r="BO21" s="11">
        <v>24.91</v>
      </c>
      <c r="BP21" s="11">
        <v>24.25</v>
      </c>
      <c r="BQ21" s="11">
        <v>24.15</v>
      </c>
      <c r="BR21" s="11">
        <v>24.1</v>
      </c>
      <c r="BS21" s="11">
        <v>23.29</v>
      </c>
      <c r="BT21" s="11">
        <v>23.45</v>
      </c>
      <c r="BU21" s="11">
        <v>22.39</v>
      </c>
      <c r="BV21" s="11">
        <v>22.4</v>
      </c>
      <c r="BW21" s="11">
        <v>22.8</v>
      </c>
      <c r="BX21" s="11">
        <v>22.8</v>
      </c>
      <c r="BY21" s="11">
        <v>22.75</v>
      </c>
      <c r="BZ21" s="11">
        <v>22.57</v>
      </c>
      <c r="CA21" s="11">
        <v>23.01</v>
      </c>
      <c r="CB21" s="11">
        <v>23.69</v>
      </c>
      <c r="CC21" s="11">
        <v>24.94</v>
      </c>
      <c r="CD21" s="11">
        <v>26</v>
      </c>
      <c r="CE21" s="11">
        <v>28.72</v>
      </c>
      <c r="CF21" s="11">
        <v>25.47</v>
      </c>
      <c r="CG21" s="11">
        <v>24.4</v>
      </c>
      <c r="CH21" s="11">
        <v>23.98</v>
      </c>
      <c r="CI21" s="11">
        <v>24.77</v>
      </c>
      <c r="CJ21" s="11">
        <v>24.81</v>
      </c>
      <c r="CK21" s="11">
        <v>22.89</v>
      </c>
      <c r="CL21" s="11">
        <v>21.99</v>
      </c>
      <c r="CM21" s="11">
        <v>21.99</v>
      </c>
      <c r="CN21" s="11">
        <v>21.79</v>
      </c>
      <c r="CO21" s="11">
        <v>22.25</v>
      </c>
      <c r="CP21" s="11">
        <v>22.41</v>
      </c>
      <c r="CQ21" s="11">
        <v>22.99</v>
      </c>
      <c r="CR21" s="11">
        <v>24.17</v>
      </c>
      <c r="CS21" s="11">
        <v>23.93</v>
      </c>
      <c r="CT21" s="11">
        <v>24.59</v>
      </c>
      <c r="CU21" s="11">
        <v>24.21</v>
      </c>
      <c r="CV21" s="11">
        <v>24.66</v>
      </c>
      <c r="CW21" s="11">
        <v>24.88</v>
      </c>
      <c r="CX21" s="11">
        <v>24.69</v>
      </c>
      <c r="CY21" s="11">
        <v>24.98</v>
      </c>
      <c r="CZ21" s="11">
        <v>25.89</v>
      </c>
      <c r="DA21" s="11">
        <v>26.42</v>
      </c>
      <c r="DB21" s="11">
        <v>27.15</v>
      </c>
      <c r="DC21" s="11">
        <v>27.15</v>
      </c>
      <c r="DD21" s="11">
        <v>26.83</v>
      </c>
      <c r="DE21" s="11">
        <v>26.83</v>
      </c>
      <c r="DF21" s="11">
        <v>25.75</v>
      </c>
      <c r="DG21" s="11">
        <v>26.17</v>
      </c>
      <c r="DH21" s="11">
        <v>25.48</v>
      </c>
      <c r="DI21" s="11">
        <v>25.89</v>
      </c>
      <c r="DJ21" s="11">
        <v>26.05</v>
      </c>
      <c r="DK21" s="11">
        <v>27.04</v>
      </c>
      <c r="DL21" s="11">
        <v>26.51</v>
      </c>
      <c r="DM21" s="11">
        <v>26.54</v>
      </c>
      <c r="DN21" s="11">
        <v>26.83</v>
      </c>
      <c r="DO21" s="11">
        <v>28.19</v>
      </c>
      <c r="DP21" s="11">
        <v>27.98</v>
      </c>
      <c r="DQ21" s="11">
        <v>27.68</v>
      </c>
      <c r="DR21" s="11">
        <v>29.15</v>
      </c>
      <c r="DS21" s="11">
        <v>28.02</v>
      </c>
      <c r="DT21" s="11">
        <v>28.14</v>
      </c>
      <c r="DU21" s="11">
        <v>28.36</v>
      </c>
      <c r="DV21" s="11">
        <v>28.7</v>
      </c>
      <c r="DW21" s="11">
        <v>28.92</v>
      </c>
      <c r="DX21" s="11">
        <v>28.95</v>
      </c>
      <c r="DY21" s="11">
        <v>29.04</v>
      </c>
      <c r="DZ21" s="11">
        <v>29.2</v>
      </c>
      <c r="EA21" s="11">
        <v>29.13</v>
      </c>
      <c r="EB21" s="11">
        <v>29.91</v>
      </c>
      <c r="EC21" s="11">
        <v>29.74</v>
      </c>
      <c r="ED21" s="11">
        <v>29.4</v>
      </c>
      <c r="EE21" s="11">
        <v>30.01</v>
      </c>
      <c r="EF21" s="11">
        <v>32.14</v>
      </c>
      <c r="EG21" s="11">
        <v>29.18</v>
      </c>
      <c r="EH21" s="11">
        <v>27.99</v>
      </c>
      <c r="EI21" s="11">
        <v>27.91</v>
      </c>
      <c r="EJ21" s="11">
        <v>26.41</v>
      </c>
      <c r="EK21" s="11">
        <v>30.18</v>
      </c>
      <c r="EL21" s="11" t="s">
        <v>66</v>
      </c>
      <c r="EM21" s="11" t="s">
        <v>58</v>
      </c>
      <c r="EN21" s="11" t="s">
        <v>58</v>
      </c>
      <c r="EO21" s="11" t="s">
        <v>58</v>
      </c>
      <c r="EP21" s="11" t="s">
        <v>58</v>
      </c>
      <c r="EQ21" s="11" t="s">
        <v>58</v>
      </c>
      <c r="ER21" s="11" t="s">
        <v>58</v>
      </c>
      <c r="ES21" s="11" t="s">
        <v>58</v>
      </c>
      <c r="ET21" s="11" t="s">
        <v>58</v>
      </c>
      <c r="EU21" s="11" t="s">
        <v>58</v>
      </c>
      <c r="EV21" s="11" t="s">
        <v>58</v>
      </c>
      <c r="EW21" s="11" t="s">
        <v>58</v>
      </c>
      <c r="EX21" s="11" t="s">
        <v>58</v>
      </c>
      <c r="EY21" s="11" t="s">
        <v>58</v>
      </c>
      <c r="EZ21" s="11" t="s">
        <v>58</v>
      </c>
      <c r="FA21" s="11" t="s">
        <v>58</v>
      </c>
      <c r="FB21" s="11" t="s">
        <v>58</v>
      </c>
      <c r="FC21" s="11" t="s">
        <v>58</v>
      </c>
      <c r="FD21" s="11" t="s">
        <v>58</v>
      </c>
      <c r="FE21" s="11" t="s">
        <v>58</v>
      </c>
      <c r="FF21" s="11" t="s">
        <v>58</v>
      </c>
      <c r="FG21" s="11" t="s">
        <v>58</v>
      </c>
      <c r="FH21" s="11" t="s">
        <v>58</v>
      </c>
      <c r="FI21" s="11" t="s">
        <v>58</v>
      </c>
      <c r="FJ21" s="11" t="s">
        <v>58</v>
      </c>
      <c r="FK21" s="11" t="s">
        <v>58</v>
      </c>
      <c r="FL21" s="11" t="s">
        <v>58</v>
      </c>
      <c r="FM21" s="11" t="s">
        <v>58</v>
      </c>
      <c r="FN21" s="11" t="s">
        <v>58</v>
      </c>
      <c r="FO21" s="11" t="s">
        <v>58</v>
      </c>
      <c r="FP21" s="11" t="s">
        <v>58</v>
      </c>
      <c r="FQ21" s="11" t="s">
        <v>58</v>
      </c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</row>
    <row r="22" spans="1:450" x14ac:dyDescent="0.4">
      <c r="A22" s="1"/>
      <c r="B22" s="1" t="s">
        <v>182</v>
      </c>
      <c r="C22" s="9">
        <v>7823</v>
      </c>
      <c r="D22" s="10" t="s">
        <v>205</v>
      </c>
      <c r="E22" s="11" t="s">
        <v>31</v>
      </c>
      <c r="F22" s="11">
        <v>85.4</v>
      </c>
      <c r="G22" s="11">
        <v>84.5</v>
      </c>
      <c r="H22" s="11">
        <v>83.7</v>
      </c>
      <c r="I22" s="11">
        <v>85.1</v>
      </c>
      <c r="J22" s="11">
        <v>85</v>
      </c>
      <c r="K22" s="11">
        <v>84.5</v>
      </c>
      <c r="L22" s="11">
        <v>81</v>
      </c>
      <c r="M22" s="11">
        <v>78.3</v>
      </c>
      <c r="N22" s="11">
        <v>80</v>
      </c>
      <c r="O22" s="11">
        <v>76.7</v>
      </c>
      <c r="P22" s="11">
        <v>76.8</v>
      </c>
      <c r="Q22" s="11">
        <v>80</v>
      </c>
      <c r="R22" s="11">
        <v>81.5</v>
      </c>
      <c r="S22" s="11">
        <v>83.1</v>
      </c>
      <c r="T22" s="11">
        <v>83.9</v>
      </c>
      <c r="U22" s="11">
        <v>83.1</v>
      </c>
      <c r="V22" s="11">
        <v>83.7</v>
      </c>
      <c r="W22" s="11">
        <v>84</v>
      </c>
      <c r="X22" s="11">
        <v>83.9</v>
      </c>
      <c r="Y22" s="11">
        <v>84.9</v>
      </c>
      <c r="Z22" s="11">
        <v>84.8</v>
      </c>
      <c r="AA22" s="11">
        <v>83.8</v>
      </c>
      <c r="AB22" s="11">
        <v>87.9</v>
      </c>
      <c r="AC22" s="11">
        <v>88.8</v>
      </c>
      <c r="AD22" s="11">
        <v>83.8</v>
      </c>
      <c r="AE22" s="11">
        <v>80</v>
      </c>
      <c r="AF22" s="11">
        <v>80</v>
      </c>
      <c r="AG22" s="11">
        <v>80.900000000000006</v>
      </c>
      <c r="AH22" s="11">
        <v>79</v>
      </c>
      <c r="AI22" s="11">
        <v>78</v>
      </c>
      <c r="AJ22" s="11">
        <v>78.900000000000006</v>
      </c>
      <c r="AK22" s="11">
        <v>78.7</v>
      </c>
      <c r="AL22" s="11">
        <v>79</v>
      </c>
      <c r="AM22" s="11">
        <v>80.5</v>
      </c>
      <c r="AN22" s="11">
        <v>80.2</v>
      </c>
      <c r="AO22" s="11">
        <v>80.3</v>
      </c>
      <c r="AP22" s="11">
        <v>81.5</v>
      </c>
      <c r="AQ22" s="11">
        <v>82.1</v>
      </c>
      <c r="AR22" s="11">
        <v>82</v>
      </c>
      <c r="AS22" s="11">
        <v>82</v>
      </c>
      <c r="AT22" s="11">
        <v>83</v>
      </c>
      <c r="AU22" s="11">
        <v>83.5</v>
      </c>
      <c r="AV22" s="11">
        <v>83.5</v>
      </c>
      <c r="AW22" s="11">
        <v>84.9</v>
      </c>
      <c r="AX22" s="11">
        <v>86</v>
      </c>
      <c r="AY22" s="11">
        <v>90</v>
      </c>
      <c r="AZ22" s="11">
        <v>94.1</v>
      </c>
      <c r="BA22" s="11">
        <v>97.8</v>
      </c>
      <c r="BB22" s="11">
        <v>98</v>
      </c>
      <c r="BC22" s="11">
        <v>98.4</v>
      </c>
      <c r="BD22" s="11">
        <v>98.9</v>
      </c>
      <c r="BE22" s="11">
        <v>99.7</v>
      </c>
      <c r="BF22" s="11">
        <v>99</v>
      </c>
      <c r="BG22" s="11">
        <v>98.9</v>
      </c>
      <c r="BH22" s="11">
        <v>100.5</v>
      </c>
      <c r="BI22" s="11">
        <v>102</v>
      </c>
      <c r="BJ22" s="11">
        <v>107</v>
      </c>
      <c r="BK22" s="11">
        <v>109</v>
      </c>
      <c r="BL22" s="11">
        <v>107</v>
      </c>
      <c r="BM22" s="11">
        <v>100</v>
      </c>
      <c r="BN22" s="11">
        <v>99.9</v>
      </c>
      <c r="BO22" s="11">
        <v>100</v>
      </c>
      <c r="BP22" s="11">
        <v>98.5</v>
      </c>
      <c r="BQ22" s="11">
        <v>90.2</v>
      </c>
      <c r="BR22" s="11">
        <v>90</v>
      </c>
      <c r="BS22" s="11">
        <v>89</v>
      </c>
      <c r="BT22" s="11">
        <v>89.9</v>
      </c>
      <c r="BU22" s="11">
        <v>90.6</v>
      </c>
      <c r="BV22" s="11">
        <v>93.6</v>
      </c>
      <c r="BW22" s="11">
        <v>86.1</v>
      </c>
      <c r="BX22" s="11">
        <v>90</v>
      </c>
      <c r="BY22" s="11">
        <v>82.6</v>
      </c>
      <c r="BZ22" s="11">
        <v>80.900000000000006</v>
      </c>
      <c r="CA22" s="11">
        <v>80.099999999999994</v>
      </c>
      <c r="CB22" s="11">
        <v>80</v>
      </c>
      <c r="CC22" s="11">
        <v>76.8</v>
      </c>
      <c r="CD22" s="11">
        <v>77.599999999999994</v>
      </c>
      <c r="CE22" s="11">
        <v>78.8</v>
      </c>
      <c r="CF22" s="11">
        <v>78.8</v>
      </c>
      <c r="CG22" s="11">
        <v>78</v>
      </c>
      <c r="CH22" s="11">
        <v>79.599999999999994</v>
      </c>
      <c r="CI22" s="11">
        <v>80</v>
      </c>
      <c r="CJ22" s="11">
        <v>79.8</v>
      </c>
      <c r="CK22" s="11">
        <v>79</v>
      </c>
      <c r="CL22" s="11">
        <v>79</v>
      </c>
      <c r="CM22" s="11">
        <v>81</v>
      </c>
      <c r="CN22" s="11">
        <v>80.5</v>
      </c>
      <c r="CO22" s="11">
        <v>80.5</v>
      </c>
      <c r="CP22" s="11">
        <v>79.900000000000006</v>
      </c>
      <c r="CQ22" s="11">
        <v>82.5</v>
      </c>
      <c r="CR22" s="11">
        <v>82.2</v>
      </c>
      <c r="CS22" s="11">
        <v>81</v>
      </c>
      <c r="CT22" s="11">
        <v>81.5</v>
      </c>
      <c r="CU22" s="11">
        <v>83</v>
      </c>
      <c r="CV22" s="11">
        <v>82.5</v>
      </c>
      <c r="CW22" s="11">
        <v>85.8</v>
      </c>
      <c r="CX22" s="11">
        <v>81.3</v>
      </c>
      <c r="CY22" s="11">
        <v>80.7</v>
      </c>
      <c r="CZ22" s="11">
        <v>81</v>
      </c>
      <c r="DA22" s="11">
        <v>81</v>
      </c>
      <c r="DB22" s="11">
        <v>82.6</v>
      </c>
      <c r="DC22" s="11">
        <v>83</v>
      </c>
      <c r="DD22" s="11">
        <v>78.5</v>
      </c>
      <c r="DE22" s="11">
        <v>82</v>
      </c>
      <c r="DF22" s="11">
        <v>82.6</v>
      </c>
      <c r="DG22" s="11">
        <v>82.8</v>
      </c>
      <c r="DH22" s="11">
        <v>84.4</v>
      </c>
      <c r="DI22" s="11">
        <v>82.5</v>
      </c>
      <c r="DJ22" s="11">
        <v>86</v>
      </c>
      <c r="DK22" s="11">
        <v>89.8</v>
      </c>
      <c r="DL22" s="11">
        <v>88.8</v>
      </c>
      <c r="DM22" s="11">
        <v>90.3</v>
      </c>
      <c r="DN22" s="11">
        <v>91.8</v>
      </c>
      <c r="DO22" s="11">
        <v>90.9</v>
      </c>
      <c r="DP22" s="11">
        <v>89.5</v>
      </c>
      <c r="DQ22" s="11">
        <v>90.2</v>
      </c>
      <c r="DR22" s="11">
        <v>97</v>
      </c>
      <c r="DS22" s="11">
        <v>104.5</v>
      </c>
      <c r="DT22" s="11">
        <v>109.5</v>
      </c>
      <c r="DU22" s="11">
        <v>113.5</v>
      </c>
      <c r="DV22" s="11">
        <v>131</v>
      </c>
      <c r="DW22" s="11">
        <v>148</v>
      </c>
      <c r="DX22" s="11" t="s">
        <v>67</v>
      </c>
      <c r="DY22" s="11" t="s">
        <v>58</v>
      </c>
      <c r="DZ22" s="11" t="s">
        <v>58</v>
      </c>
      <c r="EA22" s="11" t="s">
        <v>58</v>
      </c>
      <c r="EB22" s="11" t="s">
        <v>58</v>
      </c>
      <c r="EC22" s="11" t="s">
        <v>58</v>
      </c>
      <c r="ED22" s="11" t="s">
        <v>58</v>
      </c>
      <c r="EE22" s="11" t="s">
        <v>58</v>
      </c>
      <c r="EF22" s="11" t="s">
        <v>58</v>
      </c>
      <c r="EG22" s="11" t="s">
        <v>58</v>
      </c>
      <c r="EH22" s="11" t="s">
        <v>58</v>
      </c>
      <c r="EI22" s="11" t="s">
        <v>58</v>
      </c>
      <c r="EJ22" s="11" t="s">
        <v>58</v>
      </c>
      <c r="EK22" s="11"/>
      <c r="EL22" s="11"/>
      <c r="EM22" s="11" t="s">
        <v>58</v>
      </c>
      <c r="EN22" s="11" t="s">
        <v>58</v>
      </c>
      <c r="EO22" s="11" t="s">
        <v>58</v>
      </c>
      <c r="EP22" s="11" t="s">
        <v>58</v>
      </c>
      <c r="EQ22" s="11" t="s">
        <v>58</v>
      </c>
      <c r="ER22" s="11" t="s">
        <v>58</v>
      </c>
      <c r="ES22" s="11" t="s">
        <v>58</v>
      </c>
      <c r="ET22" s="11" t="s">
        <v>58</v>
      </c>
      <c r="EU22" s="11" t="s">
        <v>58</v>
      </c>
      <c r="EV22" s="11" t="s">
        <v>58</v>
      </c>
      <c r="EW22" s="11" t="s">
        <v>58</v>
      </c>
      <c r="EX22" s="11" t="s">
        <v>58</v>
      </c>
      <c r="EY22" s="11" t="s">
        <v>58</v>
      </c>
      <c r="EZ22" s="11" t="s">
        <v>58</v>
      </c>
      <c r="FA22" s="11" t="s">
        <v>58</v>
      </c>
      <c r="FB22" s="11" t="s">
        <v>58</v>
      </c>
      <c r="FC22" s="11" t="s">
        <v>58</v>
      </c>
      <c r="FD22" s="11" t="s">
        <v>58</v>
      </c>
      <c r="FE22" s="11" t="s">
        <v>58</v>
      </c>
      <c r="FF22" s="11" t="s">
        <v>58</v>
      </c>
      <c r="FG22" s="11" t="s">
        <v>58</v>
      </c>
      <c r="FH22" s="11" t="s">
        <v>58</v>
      </c>
      <c r="FI22" s="11" t="s">
        <v>58</v>
      </c>
      <c r="FJ22" s="11" t="s">
        <v>58</v>
      </c>
      <c r="FK22" s="11" t="s">
        <v>58</v>
      </c>
      <c r="FL22" s="11" t="s">
        <v>58</v>
      </c>
      <c r="FM22" s="11" t="s">
        <v>58</v>
      </c>
      <c r="FN22" s="11" t="s">
        <v>58</v>
      </c>
      <c r="FO22" s="11" t="s">
        <v>58</v>
      </c>
      <c r="FP22" s="11" t="s">
        <v>58</v>
      </c>
      <c r="FQ22" s="11" t="s">
        <v>58</v>
      </c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</row>
    <row r="23" spans="1:450" x14ac:dyDescent="0.4">
      <c r="A23" s="1"/>
      <c r="B23" s="1" t="s">
        <v>181</v>
      </c>
      <c r="C23" s="9">
        <v>7807</v>
      </c>
      <c r="D23" s="10" t="s">
        <v>206</v>
      </c>
      <c r="E23" s="11" t="s">
        <v>30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 t="s">
        <v>58</v>
      </c>
      <c r="EK23" s="11"/>
      <c r="EL23" s="11"/>
      <c r="EM23" s="11" t="s">
        <v>58</v>
      </c>
      <c r="EN23" s="11" t="s">
        <v>58</v>
      </c>
      <c r="EO23" s="11" t="s">
        <v>58</v>
      </c>
      <c r="EP23" s="11" t="s">
        <v>58</v>
      </c>
      <c r="EQ23" s="11" t="s">
        <v>58</v>
      </c>
      <c r="ER23" s="11" t="s">
        <v>58</v>
      </c>
      <c r="ES23" s="11" t="s">
        <v>58</v>
      </c>
      <c r="ET23" s="11" t="s">
        <v>58</v>
      </c>
      <c r="EU23" s="11" t="s">
        <v>58</v>
      </c>
      <c r="EV23" s="11" t="s">
        <v>58</v>
      </c>
      <c r="EW23" s="11" t="s">
        <v>58</v>
      </c>
      <c r="EX23" s="11" t="s">
        <v>58</v>
      </c>
      <c r="EY23" s="11" t="s">
        <v>58</v>
      </c>
      <c r="EZ23" s="11" t="s">
        <v>58</v>
      </c>
      <c r="FA23" s="11" t="s">
        <v>58</v>
      </c>
      <c r="FB23" s="11" t="s">
        <v>58</v>
      </c>
      <c r="FC23" s="11" t="s">
        <v>58</v>
      </c>
      <c r="FD23" s="11" t="s">
        <v>58</v>
      </c>
      <c r="FE23" s="11" t="s">
        <v>58</v>
      </c>
      <c r="FF23" s="11" t="s">
        <v>58</v>
      </c>
      <c r="FG23" s="11" t="s">
        <v>58</v>
      </c>
      <c r="FH23" s="11" t="s">
        <v>58</v>
      </c>
      <c r="FI23" s="11" t="s">
        <v>58</v>
      </c>
      <c r="FJ23" s="11" t="s">
        <v>58</v>
      </c>
      <c r="FK23" s="11" t="s">
        <v>58</v>
      </c>
      <c r="FL23" s="11" t="s">
        <v>58</v>
      </c>
      <c r="FM23" s="11" t="s">
        <v>58</v>
      </c>
      <c r="FN23" s="11" t="s">
        <v>58</v>
      </c>
      <c r="FO23" s="11" t="s">
        <v>58</v>
      </c>
      <c r="FP23" s="11" t="s">
        <v>58</v>
      </c>
      <c r="FQ23" s="11" t="s">
        <v>58</v>
      </c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</row>
    <row r="24" spans="1:450" x14ac:dyDescent="0.4">
      <c r="A24" s="1">
        <v>4</v>
      </c>
      <c r="B24" s="1" t="s">
        <v>184</v>
      </c>
      <c r="C24" s="9" t="s">
        <v>185</v>
      </c>
      <c r="D24" s="10" t="s">
        <v>207</v>
      </c>
      <c r="E24" s="11" t="s">
        <v>54</v>
      </c>
      <c r="F24" s="39">
        <f>_xlfn.XLOOKUP(F$3,海外!$A:$A,海外!$F:$F,"NA",0)</f>
        <v>20.399999999999999</v>
      </c>
      <c r="G24" s="39">
        <f>_xlfn.XLOOKUP(G$3,海外!$A:$A,海外!$F:$F,"NA",0)</f>
        <v>20.399999999999999</v>
      </c>
      <c r="H24" s="39">
        <f>_xlfn.XLOOKUP(H$3,海外!$A:$A,海外!$F:$F,"NA",0)</f>
        <v>20.29</v>
      </c>
      <c r="I24" s="39">
        <v>20.29</v>
      </c>
      <c r="J24" s="39">
        <v>20.25</v>
      </c>
      <c r="K24" s="39">
        <v>20.29</v>
      </c>
      <c r="L24" s="39">
        <v>20.37</v>
      </c>
      <c r="M24" s="39">
        <v>20.37</v>
      </c>
      <c r="N24" s="39">
        <v>20.29</v>
      </c>
      <c r="O24" s="39">
        <v>20.239999999999998</v>
      </c>
      <c r="P24" s="39">
        <v>20.170000000000002</v>
      </c>
      <c r="Q24" s="39">
        <v>20.67</v>
      </c>
      <c r="R24" s="39">
        <v>20.66</v>
      </c>
      <c r="S24" s="39">
        <v>22.08</v>
      </c>
      <c r="T24" s="39">
        <v>22.02</v>
      </c>
      <c r="U24" s="39">
        <v>22.08</v>
      </c>
      <c r="V24" s="39">
        <v>22.1</v>
      </c>
      <c r="W24" s="39">
        <v>22.01</v>
      </c>
      <c r="X24" s="39">
        <v>22.04</v>
      </c>
      <c r="Y24" s="39">
        <v>22.04</v>
      </c>
      <c r="Z24" s="39">
        <v>21.96</v>
      </c>
      <c r="AA24" s="39">
        <v>22.04</v>
      </c>
      <c r="AB24" s="39">
        <v>22.4</v>
      </c>
      <c r="AC24" s="39">
        <v>22.16</v>
      </c>
      <c r="AD24" s="39">
        <v>22.32</v>
      </c>
      <c r="AE24" s="39">
        <v>22.39</v>
      </c>
      <c r="AF24" s="39">
        <v>22.42</v>
      </c>
      <c r="AG24" s="39">
        <v>21.18</v>
      </c>
      <c r="AH24" s="39">
        <v>22.21</v>
      </c>
      <c r="AI24" s="39">
        <v>22.15</v>
      </c>
      <c r="AJ24" s="39">
        <v>22.15</v>
      </c>
      <c r="AK24" s="39">
        <v>22.18</v>
      </c>
      <c r="AL24" s="39">
        <v>20.93</v>
      </c>
      <c r="AM24" s="39">
        <v>20.88</v>
      </c>
      <c r="AN24" s="39">
        <v>20.83</v>
      </c>
      <c r="AO24" s="39">
        <v>20.77</v>
      </c>
      <c r="AP24" s="39">
        <v>20.92</v>
      </c>
      <c r="AQ24" s="39">
        <v>20.47</v>
      </c>
      <c r="AR24" s="39">
        <v>20.57</v>
      </c>
      <c r="AS24" s="39">
        <v>22.17</v>
      </c>
      <c r="AT24" s="39">
        <v>22.17</v>
      </c>
      <c r="AU24" s="39">
        <v>20.56</v>
      </c>
      <c r="AV24" s="39">
        <v>20.52</v>
      </c>
      <c r="AW24" s="39">
        <v>20.54</v>
      </c>
      <c r="AX24" s="39">
        <v>20.399999999999999</v>
      </c>
      <c r="AY24" s="39">
        <v>20.32</v>
      </c>
      <c r="AZ24" s="39">
        <v>20.6</v>
      </c>
      <c r="BA24" s="39">
        <v>20.58</v>
      </c>
      <c r="BB24" s="39">
        <v>21.1</v>
      </c>
      <c r="BC24" s="39">
        <v>21.16</v>
      </c>
      <c r="BD24" s="39">
        <v>21.12</v>
      </c>
      <c r="BE24" s="39">
        <v>21.1</v>
      </c>
      <c r="BF24" s="39">
        <v>21.12</v>
      </c>
      <c r="BG24" s="39">
        <v>21.15</v>
      </c>
      <c r="BH24" s="39">
        <v>21.16</v>
      </c>
      <c r="BI24" s="39">
        <v>20.94</v>
      </c>
      <c r="BJ24" s="39">
        <v>21.95</v>
      </c>
      <c r="BK24" s="39">
        <v>21.98</v>
      </c>
      <c r="BL24" s="39">
        <v>21.99</v>
      </c>
      <c r="BM24" s="39">
        <v>22</v>
      </c>
      <c r="BN24" s="39">
        <v>21.94</v>
      </c>
      <c r="BO24" s="39">
        <v>22.2</v>
      </c>
      <c r="BP24" s="39">
        <v>22.27</v>
      </c>
      <c r="BQ24" s="39">
        <v>22.29</v>
      </c>
      <c r="BR24" s="39">
        <v>22.28</v>
      </c>
      <c r="BS24" s="39">
        <v>22.28</v>
      </c>
      <c r="BT24" s="39">
        <v>22.29</v>
      </c>
      <c r="BU24" s="39">
        <v>23.32</v>
      </c>
      <c r="BV24" s="39">
        <v>23.29</v>
      </c>
      <c r="BW24" s="39">
        <v>22.05</v>
      </c>
      <c r="BX24" s="39">
        <v>22.1</v>
      </c>
      <c r="BY24" s="39">
        <v>21.91</v>
      </c>
      <c r="BZ24" s="39">
        <v>21.88</v>
      </c>
      <c r="CA24" s="39">
        <v>21.12</v>
      </c>
      <c r="CB24" s="39">
        <v>21.13</v>
      </c>
      <c r="CC24" s="39">
        <v>21.95</v>
      </c>
      <c r="CD24" s="39">
        <v>22.03</v>
      </c>
      <c r="CE24" s="39">
        <v>23.17</v>
      </c>
      <c r="CF24" s="39">
        <v>23.03</v>
      </c>
      <c r="CG24" s="39">
        <v>22.93</v>
      </c>
      <c r="CH24" s="39">
        <v>22.58</v>
      </c>
      <c r="CI24" s="39">
        <v>21.98</v>
      </c>
      <c r="CJ24" s="39">
        <v>20.66</v>
      </c>
      <c r="CK24" s="39">
        <v>19.559999999999999</v>
      </c>
      <c r="CL24" s="39">
        <v>19.079999999999998</v>
      </c>
      <c r="CM24" s="39">
        <v>19.03</v>
      </c>
      <c r="CN24" s="39">
        <v>18.920000000000002</v>
      </c>
      <c r="CO24" s="39">
        <v>18.829999999999998</v>
      </c>
      <c r="CP24" s="39">
        <v>18.79</v>
      </c>
      <c r="CQ24" s="39">
        <v>18.149999999999999</v>
      </c>
      <c r="CR24" s="39">
        <v>18.420000000000002</v>
      </c>
      <c r="CS24" s="39">
        <v>18.48</v>
      </c>
      <c r="CT24" s="39">
        <v>18.25</v>
      </c>
      <c r="CU24" s="39">
        <v>18.09</v>
      </c>
      <c r="CV24" s="39">
        <v>18.64</v>
      </c>
      <c r="CW24" s="39">
        <v>19.21</v>
      </c>
      <c r="CX24" s="39">
        <v>19.059999999999999</v>
      </c>
      <c r="CY24" s="39">
        <v>18.77</v>
      </c>
      <c r="CZ24" s="39">
        <v>19.39</v>
      </c>
      <c r="DA24" s="39">
        <v>18.93</v>
      </c>
      <c r="DB24" s="39">
        <v>19.21</v>
      </c>
      <c r="DC24" s="39">
        <v>19.22</v>
      </c>
      <c r="DD24" s="39">
        <v>18.97</v>
      </c>
      <c r="DE24" s="39">
        <v>20.05</v>
      </c>
      <c r="DF24" s="39">
        <v>20.49</v>
      </c>
      <c r="DG24" s="39">
        <v>20.58</v>
      </c>
      <c r="DH24" s="39">
        <v>20.79</v>
      </c>
      <c r="DI24" s="39">
        <v>20.45</v>
      </c>
      <c r="DJ24" s="39">
        <v>21.09</v>
      </c>
      <c r="DK24" s="39">
        <v>21.21</v>
      </c>
      <c r="DL24" s="39">
        <v>21.47</v>
      </c>
      <c r="DM24" s="39">
        <v>21.82</v>
      </c>
      <c r="DN24" s="39">
        <v>21.89</v>
      </c>
      <c r="DO24" s="39">
        <v>22.26</v>
      </c>
      <c r="DP24" s="39">
        <v>22.54</v>
      </c>
      <c r="DQ24" s="39">
        <v>22.46</v>
      </c>
      <c r="DR24" s="39">
        <v>23.01</v>
      </c>
      <c r="DS24" s="39">
        <v>23.29</v>
      </c>
      <c r="DT24" s="39">
        <v>22.94</v>
      </c>
      <c r="DU24" s="39">
        <v>22.86</v>
      </c>
      <c r="DV24" s="39">
        <v>22.88</v>
      </c>
      <c r="DW24" s="39">
        <v>22.76</v>
      </c>
      <c r="DX24" s="39">
        <v>22.86</v>
      </c>
      <c r="DY24" s="39">
        <v>22.89</v>
      </c>
      <c r="DZ24" s="39">
        <v>23.23</v>
      </c>
      <c r="EA24" s="39">
        <v>23.36</v>
      </c>
      <c r="EB24" s="39">
        <v>23.3</v>
      </c>
      <c r="EC24" s="39">
        <v>24.21</v>
      </c>
      <c r="ED24" s="39">
        <v>25.28</v>
      </c>
      <c r="EE24" s="39">
        <v>25.79</v>
      </c>
      <c r="EF24" s="39">
        <v>26.15</v>
      </c>
      <c r="EG24" s="39">
        <v>26.1</v>
      </c>
      <c r="EH24" s="39">
        <v>26.62</v>
      </c>
      <c r="EI24" s="39">
        <v>26.84</v>
      </c>
      <c r="EJ24" s="39">
        <v>27.03</v>
      </c>
      <c r="EK24" s="39">
        <v>26.96</v>
      </c>
      <c r="EL24" s="39">
        <v>26.96</v>
      </c>
      <c r="EM24" s="39">
        <v>27.03</v>
      </c>
      <c r="EN24" s="39">
        <v>27.06</v>
      </c>
      <c r="EO24" s="39">
        <v>27.07</v>
      </c>
      <c r="EP24" s="39">
        <v>27.03</v>
      </c>
      <c r="EQ24" s="39">
        <v>27.06</v>
      </c>
      <c r="ER24" s="39">
        <v>27.05</v>
      </c>
      <c r="ES24" s="39">
        <v>27.1</v>
      </c>
      <c r="ET24" s="39">
        <v>26.96</v>
      </c>
      <c r="EU24" s="39">
        <v>25.43</v>
      </c>
      <c r="EV24" s="39">
        <v>25.43</v>
      </c>
      <c r="EW24" s="39">
        <v>25.91</v>
      </c>
      <c r="EX24" s="39">
        <v>25.93</v>
      </c>
      <c r="EY24" s="39">
        <v>26.19</v>
      </c>
      <c r="EZ24" s="39">
        <v>26.49</v>
      </c>
      <c r="FA24" s="39">
        <v>26.22</v>
      </c>
      <c r="FB24" s="39">
        <v>26.37</v>
      </c>
      <c r="FC24" s="39">
        <v>26.35</v>
      </c>
      <c r="FD24" s="39">
        <v>26.61</v>
      </c>
      <c r="FE24" s="39">
        <v>26.59</v>
      </c>
      <c r="FF24" s="39">
        <v>26.6</v>
      </c>
      <c r="FG24" s="39">
        <v>27.01</v>
      </c>
      <c r="FH24" s="39">
        <v>26.8</v>
      </c>
      <c r="FI24" s="39">
        <v>26.81</v>
      </c>
      <c r="FJ24" s="39">
        <v>26.49</v>
      </c>
      <c r="FK24" s="39">
        <v>26.44</v>
      </c>
      <c r="FL24" s="39">
        <v>26.49</v>
      </c>
      <c r="FM24" s="39">
        <v>26.05</v>
      </c>
      <c r="FN24" s="39">
        <v>26.6</v>
      </c>
      <c r="FO24" s="39">
        <v>26.11</v>
      </c>
      <c r="FP24" s="39">
        <v>26.41</v>
      </c>
      <c r="FQ24" s="39">
        <v>25.96</v>
      </c>
      <c r="FR24" s="39">
        <v>26.62</v>
      </c>
      <c r="FS24" s="39">
        <v>27.3</v>
      </c>
      <c r="FT24" s="39">
        <v>26.77</v>
      </c>
      <c r="FU24" s="39">
        <v>28.23</v>
      </c>
      <c r="FV24" s="39">
        <v>27.69</v>
      </c>
      <c r="FW24" s="39">
        <v>28.12</v>
      </c>
      <c r="FX24" s="39">
        <v>28.49</v>
      </c>
      <c r="FY24" s="39">
        <v>27.35</v>
      </c>
      <c r="FZ24" s="39">
        <v>28.25</v>
      </c>
      <c r="GA24" s="39">
        <v>28.51</v>
      </c>
      <c r="GB24" s="39">
        <v>28.01</v>
      </c>
      <c r="GC24" s="39">
        <v>27.47</v>
      </c>
      <c r="GD24" s="39">
        <v>26.93</v>
      </c>
      <c r="GE24" s="39">
        <v>26.45</v>
      </c>
      <c r="GF24" s="39">
        <v>26.19</v>
      </c>
      <c r="GG24" s="39">
        <v>25.71</v>
      </c>
      <c r="GH24" s="39">
        <v>25.61</v>
      </c>
      <c r="GI24" s="39">
        <v>24.62</v>
      </c>
      <c r="GJ24" s="39">
        <v>23.69</v>
      </c>
      <c r="GK24" s="39">
        <v>24.63</v>
      </c>
      <c r="GL24" s="39">
        <v>24.34</v>
      </c>
      <c r="GM24" s="39">
        <v>23.88</v>
      </c>
      <c r="GN24" s="39">
        <v>23.41</v>
      </c>
      <c r="GO24" s="39">
        <v>23.06</v>
      </c>
      <c r="GP24" s="39">
        <v>22.94</v>
      </c>
      <c r="GQ24" s="39">
        <v>22.3</v>
      </c>
      <c r="GR24" s="39">
        <v>21.29</v>
      </c>
      <c r="GS24" s="39">
        <v>21.54</v>
      </c>
      <c r="GT24" s="39">
        <v>20.93</v>
      </c>
      <c r="GU24" s="39">
        <v>20.98</v>
      </c>
      <c r="GV24" s="39">
        <v>20.58</v>
      </c>
      <c r="GW24" s="39">
        <v>22.11</v>
      </c>
      <c r="GX24" s="39">
        <v>21.87</v>
      </c>
      <c r="GY24" s="39">
        <v>22.83</v>
      </c>
      <c r="GZ24" s="39">
        <v>23.43</v>
      </c>
      <c r="HA24" s="39">
        <v>23.81</v>
      </c>
      <c r="HB24" s="39">
        <v>23.86</v>
      </c>
      <c r="HC24" s="39">
        <v>24.03</v>
      </c>
      <c r="HD24" s="39">
        <v>24.33</v>
      </c>
      <c r="HE24" s="39">
        <v>24.58</v>
      </c>
      <c r="HF24" s="39">
        <v>24.79</v>
      </c>
      <c r="HG24" s="39">
        <v>24.31</v>
      </c>
      <c r="HH24" s="39">
        <v>24.32</v>
      </c>
      <c r="HI24" s="39">
        <v>24.99</v>
      </c>
      <c r="HJ24" s="39">
        <v>24.77</v>
      </c>
      <c r="HK24" s="39">
        <v>24.73</v>
      </c>
      <c r="HL24" s="39">
        <v>24.25</v>
      </c>
      <c r="HM24" s="39">
        <v>23.99</v>
      </c>
      <c r="HN24" s="39">
        <v>24.23</v>
      </c>
      <c r="HO24" s="39">
        <v>24.47</v>
      </c>
      <c r="HP24" s="39">
        <v>24.27</v>
      </c>
      <c r="HQ24" s="39">
        <v>23.83</v>
      </c>
      <c r="HR24" s="39">
        <v>23.61</v>
      </c>
      <c r="HS24" s="39">
        <v>23.35</v>
      </c>
      <c r="HT24" s="39">
        <v>23.56</v>
      </c>
      <c r="HU24" s="39">
        <v>23.55</v>
      </c>
      <c r="HV24" s="39">
        <v>23.75</v>
      </c>
      <c r="HW24" s="39">
        <v>23.34</v>
      </c>
      <c r="HX24" s="39">
        <v>23.35</v>
      </c>
      <c r="HY24" s="39">
        <v>23.33</v>
      </c>
      <c r="HZ24" s="39">
        <v>23.49</v>
      </c>
      <c r="IA24" s="39">
        <v>23.59</v>
      </c>
      <c r="IB24" s="39">
        <v>23.56</v>
      </c>
      <c r="IC24" s="39">
        <v>23.5</v>
      </c>
      <c r="ID24" s="39">
        <v>23.63</v>
      </c>
      <c r="IE24" s="39">
        <v>23.74</v>
      </c>
      <c r="IF24" s="39">
        <v>23.61</v>
      </c>
      <c r="IG24" s="39">
        <v>23.71</v>
      </c>
      <c r="IH24" s="39">
        <v>23.82</v>
      </c>
      <c r="II24" s="39">
        <v>23.47</v>
      </c>
      <c r="IJ24" s="39">
        <v>23.31</v>
      </c>
      <c r="IK24" s="39">
        <v>23.04</v>
      </c>
      <c r="IL24" s="39">
        <v>23.87</v>
      </c>
      <c r="IM24" s="39">
        <v>24.56</v>
      </c>
      <c r="IN24" s="39">
        <v>23.35</v>
      </c>
      <c r="IO24" s="39">
        <v>23.53</v>
      </c>
      <c r="IP24" s="39">
        <v>23.72</v>
      </c>
      <c r="IQ24" s="39">
        <v>23.01</v>
      </c>
      <c r="IR24" s="39">
        <v>23.07</v>
      </c>
      <c r="IS24" s="39">
        <v>22.99</v>
      </c>
      <c r="IT24" s="39">
        <v>23.22</v>
      </c>
      <c r="IU24" s="39">
        <v>23.13</v>
      </c>
      <c r="IV24" s="39">
        <v>23.08</v>
      </c>
      <c r="IW24" s="39">
        <v>23.08</v>
      </c>
      <c r="IX24" s="39">
        <v>22.85</v>
      </c>
      <c r="IY24" s="39">
        <v>23.23</v>
      </c>
      <c r="IZ24" s="39">
        <v>23.24</v>
      </c>
      <c r="JA24" s="39">
        <v>22.92</v>
      </c>
      <c r="JB24" s="39">
        <v>24.12</v>
      </c>
      <c r="JC24" s="39">
        <v>23.2</v>
      </c>
      <c r="JD24" s="39">
        <v>23.61</v>
      </c>
      <c r="JE24" s="39">
        <v>23.6</v>
      </c>
      <c r="JF24" s="39">
        <v>23.56</v>
      </c>
      <c r="JG24" s="39">
        <v>23.37</v>
      </c>
      <c r="JH24" s="39">
        <v>23.33</v>
      </c>
      <c r="JI24" s="39">
        <v>24.93</v>
      </c>
      <c r="JJ24" s="39">
        <v>24.86</v>
      </c>
      <c r="JK24" s="39">
        <v>24.92</v>
      </c>
      <c r="JL24" s="39">
        <v>25.04</v>
      </c>
      <c r="JM24" s="39">
        <v>24.82</v>
      </c>
      <c r="JN24" s="39">
        <v>25</v>
      </c>
      <c r="JO24" s="39">
        <v>24.3</v>
      </c>
      <c r="JP24" s="39">
        <v>24.02</v>
      </c>
      <c r="JQ24" s="39">
        <v>23.23</v>
      </c>
      <c r="JR24" s="39">
        <v>22.61</v>
      </c>
      <c r="JS24" s="39">
        <v>23.46</v>
      </c>
      <c r="JT24" s="39">
        <v>23.78</v>
      </c>
      <c r="JU24" s="39">
        <v>23.81</v>
      </c>
      <c r="JV24" s="39">
        <v>24.11</v>
      </c>
      <c r="JW24" s="39">
        <f>海外!$F175</f>
        <v>24.43</v>
      </c>
      <c r="JX24" s="39">
        <f>海外!$F174</f>
        <v>24.2</v>
      </c>
      <c r="JY24" s="39">
        <f>海外!$F173</f>
        <v>23.44</v>
      </c>
      <c r="JZ24" s="39">
        <f>海外!$F172</f>
        <v>23.21</v>
      </c>
      <c r="KA24" s="39">
        <f>海外!$F171</f>
        <v>23</v>
      </c>
      <c r="KB24" s="39">
        <f>海外!$F170</f>
        <v>22.81</v>
      </c>
      <c r="KC24" s="39">
        <f>海外!$F169</f>
        <v>23.05</v>
      </c>
      <c r="KD24" s="39">
        <f>海外!$F168</f>
        <v>23.58</v>
      </c>
      <c r="KE24" s="39">
        <f>海外!$F167</f>
        <v>23.58</v>
      </c>
      <c r="KF24" s="39">
        <f>海外!$F166</f>
        <v>23.72</v>
      </c>
      <c r="KG24" s="39">
        <f>海外!$F165</f>
        <v>23.5</v>
      </c>
      <c r="KH24" s="39">
        <f>海外!$F164</f>
        <v>23.31</v>
      </c>
      <c r="KI24" s="39">
        <f>海外!$F163</f>
        <v>23.04</v>
      </c>
      <c r="KJ24" s="39">
        <f>海外!$F162</f>
        <v>22.58</v>
      </c>
      <c r="KK24" s="39">
        <f>海外!$F161</f>
        <v>22.29</v>
      </c>
      <c r="KL24" s="39">
        <f>海外!$F160</f>
        <v>21.33</v>
      </c>
      <c r="KM24" s="39">
        <f>海外!$F159</f>
        <v>21.34</v>
      </c>
      <c r="KN24" s="39">
        <f>海外!$F158</f>
        <v>21.22</v>
      </c>
      <c r="KO24" s="39">
        <f>海外!$F157</f>
        <v>21.13</v>
      </c>
      <c r="KP24" s="39">
        <f>海外!$F156</f>
        <v>20.350000000000001</v>
      </c>
      <c r="KQ24" s="39">
        <f>海外!$F155</f>
        <v>19.579999999999998</v>
      </c>
      <c r="KR24" s="39">
        <f>海外!$F154</f>
        <v>19.71</v>
      </c>
      <c r="KS24" s="39">
        <f>海外!$F153</f>
        <v>20.03</v>
      </c>
      <c r="KT24" s="39">
        <f>海外!$F152</f>
        <v>21.5</v>
      </c>
      <c r="KU24" s="39">
        <f>海外!$F151</f>
        <v>22.15</v>
      </c>
      <c r="KV24" s="39">
        <f>海外!$F150</f>
        <v>21.21</v>
      </c>
      <c r="KW24" s="39">
        <f>海外!$F149</f>
        <v>20.94</v>
      </c>
      <c r="KX24" s="39">
        <f>海外!$F148</f>
        <v>21.04</v>
      </c>
      <c r="KY24" s="39">
        <f>海外!$F147</f>
        <v>20.98</v>
      </c>
      <c r="KZ24" s="39">
        <f>海外!$F146</f>
        <v>20.309999999999999</v>
      </c>
      <c r="LA24" s="39">
        <f>海外!$F145</f>
        <v>19.940000000000001</v>
      </c>
      <c r="LB24" s="39">
        <f>海外!$F144</f>
        <v>20.07</v>
      </c>
      <c r="LC24" s="39">
        <f>海外!$F143</f>
        <v>19.87</v>
      </c>
      <c r="LD24" s="39">
        <f>海外!$F142</f>
        <v>19.579999999999998</v>
      </c>
      <c r="LE24" s="39">
        <f>海外!$F141</f>
        <v>19.23</v>
      </c>
      <c r="LF24" s="39">
        <f>海外!$F140</f>
        <v>19.010000000000002</v>
      </c>
      <c r="LG24" s="39">
        <f>海外!$F139</f>
        <v>19.38</v>
      </c>
      <c r="LH24" s="39">
        <f>海外!$F138</f>
        <v>20.100000000000001</v>
      </c>
      <c r="LI24" s="39">
        <f>海外!$F137</f>
        <v>19.73</v>
      </c>
      <c r="LJ24" s="39">
        <f>海外!$F136</f>
        <v>19.63</v>
      </c>
      <c r="LK24" s="39">
        <f>海外!$F135</f>
        <v>19.690000000000001</v>
      </c>
      <c r="LL24" s="39">
        <f>海外!$F134</f>
        <v>19.7</v>
      </c>
      <c r="LM24" s="39">
        <f>海外!$F133</f>
        <v>19.559999999999999</v>
      </c>
      <c r="LN24" s="39">
        <f>海外!$F132</f>
        <v>19.399999999999999</v>
      </c>
      <c r="LO24" s="39">
        <f>海外!$F131</f>
        <v>17.95</v>
      </c>
      <c r="LP24" s="39">
        <f>海外!$F130</f>
        <v>19.010000000000002</v>
      </c>
      <c r="LQ24" s="39">
        <f>海外!$F129</f>
        <v>18.96</v>
      </c>
      <c r="LR24" s="39">
        <f>海外!$F128</f>
        <v>18.559999999999999</v>
      </c>
      <c r="LS24" s="39">
        <f>海外!$F127</f>
        <v>18.53</v>
      </c>
      <c r="LT24" s="39">
        <f>海外!$F126</f>
        <v>18.420000000000002</v>
      </c>
      <c r="LU24" s="39">
        <f>海外!$F125</f>
        <v>18.54</v>
      </c>
      <c r="LV24" s="39">
        <f>海外!$F124</f>
        <v>18.41</v>
      </c>
      <c r="LW24" s="39">
        <f>海外!$F123</f>
        <v>18.25</v>
      </c>
      <c r="LX24" s="39">
        <f>海外!$F122</f>
        <v>18.329999999999998</v>
      </c>
      <c r="LY24" s="39">
        <f>海外!$F121</f>
        <v>18.77</v>
      </c>
      <c r="LZ24" s="39">
        <f>海外!$F120</f>
        <v>19.21</v>
      </c>
      <c r="MA24" s="39">
        <f>海外!$F119</f>
        <v>19.28</v>
      </c>
      <c r="MB24" s="39">
        <f>海外!$F118</f>
        <v>19.440000000000001</v>
      </c>
      <c r="MC24" s="39">
        <f>海外!$F117</f>
        <v>19.39</v>
      </c>
      <c r="MD24" s="39">
        <f>海外!$F116</f>
        <v>19.28</v>
      </c>
      <c r="ME24" s="39">
        <f>海外!$F115</f>
        <v>19.309999999999999</v>
      </c>
      <c r="MF24" s="39">
        <f>海外!$F114</f>
        <v>19.27</v>
      </c>
      <c r="MG24" s="39">
        <f>海外!H113</f>
        <v>0</v>
      </c>
      <c r="MH24" s="39">
        <f>海外!H112</f>
        <v>0</v>
      </c>
      <c r="MI24" s="39">
        <f>海外!H111</f>
        <v>0</v>
      </c>
      <c r="MJ24" s="39">
        <f>ROUND(海外!H110,2)</f>
        <v>0</v>
      </c>
      <c r="MK24" s="39">
        <v>19.350000000000001</v>
      </c>
      <c r="ML24" s="39">
        <v>19.43</v>
      </c>
      <c r="MM24" s="39">
        <v>19.62</v>
      </c>
      <c r="MN24" s="39">
        <v>19.91</v>
      </c>
      <c r="MO24" s="39">
        <v>19.899999999999999</v>
      </c>
      <c r="MP24" s="39">
        <v>20.14</v>
      </c>
      <c r="MQ24" s="39">
        <v>21</v>
      </c>
      <c r="MR24" s="39">
        <v>20.6</v>
      </c>
      <c r="MS24" s="39">
        <v>20.71</v>
      </c>
      <c r="MT24" s="39">
        <v>20.88</v>
      </c>
      <c r="MU24" s="39">
        <v>20.3</v>
      </c>
      <c r="MV24" s="39">
        <v>20.63</v>
      </c>
      <c r="MW24" s="40">
        <v>19.71</v>
      </c>
      <c r="MX24" s="40">
        <v>19.98</v>
      </c>
      <c r="MY24" s="40">
        <f>海外!$F$95</f>
        <v>20.95</v>
      </c>
      <c r="MZ24" s="40">
        <v>20.93</v>
      </c>
      <c r="NA24" s="40">
        <v>20.97</v>
      </c>
      <c r="NB24" s="40">
        <f>海外!$F$92</f>
        <v>20.57</v>
      </c>
      <c r="NC24" s="40">
        <v>20.02</v>
      </c>
      <c r="ND24" s="40">
        <v>20.149999999999999</v>
      </c>
      <c r="NE24" s="40">
        <v>20.75</v>
      </c>
      <c r="NF24" s="40">
        <v>20.88</v>
      </c>
      <c r="NG24" s="40">
        <v>21.04</v>
      </c>
      <c r="NH24" s="40">
        <v>21.25</v>
      </c>
      <c r="NI24" s="40">
        <v>21.81</v>
      </c>
      <c r="NJ24" s="40">
        <v>21.83</v>
      </c>
      <c r="NK24" s="40">
        <v>21.59</v>
      </c>
      <c r="NL24" s="40">
        <v>21.73</v>
      </c>
      <c r="NM24" s="40">
        <v>21.91</v>
      </c>
      <c r="NN24" s="40">
        <v>21.84</v>
      </c>
      <c r="NO24" s="40">
        <v>21.94</v>
      </c>
      <c r="NP24" s="40">
        <v>21.53</v>
      </c>
      <c r="NQ24" s="40">
        <v>21.84</v>
      </c>
      <c r="NR24" s="40">
        <v>22.01</v>
      </c>
      <c r="NS24" s="40">
        <v>22.05</v>
      </c>
      <c r="NT24" s="40">
        <v>22.28</v>
      </c>
      <c r="NU24" s="40">
        <v>21.9</v>
      </c>
      <c r="NV24" s="40">
        <v>22.68</v>
      </c>
      <c r="NW24" s="40">
        <v>22.56</v>
      </c>
      <c r="NX24" s="40">
        <v>22.15</v>
      </c>
      <c r="NY24" s="40">
        <v>22.48</v>
      </c>
      <c r="NZ24" s="40">
        <v>22.51</v>
      </c>
      <c r="OA24" s="40">
        <v>22.5</v>
      </c>
      <c r="OB24" s="40">
        <v>22.58</v>
      </c>
      <c r="OC24" s="40">
        <v>22.71</v>
      </c>
      <c r="OD24" s="40">
        <v>22.68</v>
      </c>
      <c r="OE24" s="40">
        <v>21.96</v>
      </c>
      <c r="OF24" s="40">
        <v>21.84</v>
      </c>
      <c r="OG24" s="40">
        <v>21.65</v>
      </c>
      <c r="OH24" s="40">
        <v>21.91</v>
      </c>
      <c r="OI24" s="40">
        <v>22.63</v>
      </c>
      <c r="OJ24" s="40">
        <v>22.61</v>
      </c>
      <c r="OK24" s="11">
        <v>23.27</v>
      </c>
      <c r="OL24" s="11">
        <v>22.01</v>
      </c>
      <c r="OM24" s="11">
        <v>22.83</v>
      </c>
      <c r="ON24" s="11">
        <v>23.58</v>
      </c>
      <c r="OO24" s="11">
        <v>24.09</v>
      </c>
      <c r="OP24" s="11">
        <v>24.57</v>
      </c>
      <c r="OQ24" s="11">
        <v>25.07</v>
      </c>
      <c r="OR24" s="11">
        <v>23.71</v>
      </c>
      <c r="OS24" s="11">
        <v>23.45</v>
      </c>
      <c r="OT24" s="11">
        <v>23</v>
      </c>
      <c r="OU24" s="11">
        <v>23.15</v>
      </c>
      <c r="OV24" s="11">
        <v>23.36</v>
      </c>
      <c r="OW24" s="11">
        <v>23.36</v>
      </c>
      <c r="OX24" s="11">
        <v>24.12</v>
      </c>
      <c r="OY24" s="11">
        <v>24.2</v>
      </c>
      <c r="OZ24" s="11">
        <v>24.71</v>
      </c>
      <c r="PA24" s="11">
        <v>24.75</v>
      </c>
      <c r="PB24" s="11">
        <v>24.21</v>
      </c>
      <c r="PC24" s="11">
        <v>25.41</v>
      </c>
      <c r="PD24" s="11">
        <v>24.35</v>
      </c>
      <c r="PE24" s="11">
        <v>24</v>
      </c>
      <c r="PF24" s="11">
        <v>23.88</v>
      </c>
      <c r="PG24" s="11">
        <v>23.88</v>
      </c>
      <c r="PH24" s="11">
        <v>23.64</v>
      </c>
      <c r="PI24" s="11">
        <v>23.96</v>
      </c>
      <c r="PJ24" s="11">
        <v>24.21</v>
      </c>
      <c r="PK24" s="11">
        <v>23.23</v>
      </c>
      <c r="PL24" s="11">
        <v>22.78</v>
      </c>
      <c r="PM24" s="11">
        <v>22.88</v>
      </c>
      <c r="PN24" s="11">
        <v>22.68</v>
      </c>
      <c r="PO24" s="11">
        <v>23.04</v>
      </c>
      <c r="PP24" s="11">
        <v>23.09</v>
      </c>
      <c r="PQ24" s="11">
        <v>22.83</v>
      </c>
      <c r="PR24" s="11">
        <v>22.6</v>
      </c>
      <c r="PS24" s="11">
        <v>22.69</v>
      </c>
      <c r="PT24" s="11">
        <v>22.67</v>
      </c>
      <c r="PU24" s="11">
        <v>22.93</v>
      </c>
      <c r="PV24" s="11">
        <v>25.41</v>
      </c>
      <c r="PW24" s="11">
        <v>25.45</v>
      </c>
      <c r="PX24" s="11">
        <v>25.47</v>
      </c>
      <c r="PY24" s="11">
        <v>25.52</v>
      </c>
      <c r="PZ24" s="11">
        <v>25.54</v>
      </c>
      <c r="QA24" s="11">
        <v>25.54</v>
      </c>
      <c r="QB24" s="11">
        <v>26.1</v>
      </c>
      <c r="QC24" s="11">
        <v>26.53</v>
      </c>
      <c r="QD24" s="11">
        <v>26.87</v>
      </c>
      <c r="QE24" s="11">
        <v>26.45</v>
      </c>
      <c r="QF24" s="11">
        <v>27.05</v>
      </c>
      <c r="QG24" s="11">
        <v>27.03</v>
      </c>
      <c r="QH24" s="11">
        <v>27.83</v>
      </c>
    </row>
    <row r="25" spans="1:450" x14ac:dyDescent="0.4">
      <c r="A25" s="1">
        <v>4</v>
      </c>
      <c r="B25" s="1" t="s">
        <v>184</v>
      </c>
      <c r="C25" s="9" t="s">
        <v>186</v>
      </c>
      <c r="D25" s="10" t="s">
        <v>208</v>
      </c>
      <c r="E25" s="11" t="s">
        <v>44</v>
      </c>
      <c r="F25" s="39">
        <f>_xlfn.XLOOKUP(F$3,海外!$A:$A,海外!$K:$K,"NA",0)</f>
        <v>0</v>
      </c>
      <c r="G25" s="39">
        <f>_xlfn.XLOOKUP(G$3,海外!$A:$A,海外!$K:$K,"NA",0)</f>
        <v>0</v>
      </c>
      <c r="H25" s="39">
        <f>_xlfn.XLOOKUP(H$3,海外!$A:$A,海外!$K:$K,"NA",0)</f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  <c r="AI25" s="39">
        <v>0</v>
      </c>
      <c r="AJ25" s="39">
        <v>0</v>
      </c>
      <c r="AK25" s="39">
        <v>0</v>
      </c>
      <c r="AL25" s="39">
        <v>0</v>
      </c>
      <c r="AM25" s="39">
        <v>0</v>
      </c>
      <c r="AN25" s="39">
        <v>0</v>
      </c>
      <c r="AO25" s="39">
        <v>0</v>
      </c>
      <c r="AP25" s="39">
        <v>0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39">
        <v>0</v>
      </c>
      <c r="AX25" s="39">
        <v>0</v>
      </c>
      <c r="AY25" s="39">
        <v>0</v>
      </c>
      <c r="AZ25" s="39">
        <v>0</v>
      </c>
      <c r="BA25" s="39">
        <v>0</v>
      </c>
      <c r="BB25" s="39">
        <v>0</v>
      </c>
      <c r="BC25" s="39">
        <v>0</v>
      </c>
      <c r="BD25" s="39">
        <v>0</v>
      </c>
      <c r="BE25" s="39">
        <f>_xlfn.XLOOKUP(BE$3,海外!$A:$A,海外!$K:$K,"NA",0)</f>
        <v>0</v>
      </c>
      <c r="BF25" s="39">
        <v>0</v>
      </c>
      <c r="BG25" s="39">
        <v>0</v>
      </c>
      <c r="BH25" s="39">
        <v>0</v>
      </c>
      <c r="BI25" s="39">
        <v>0</v>
      </c>
      <c r="BJ25" s="39">
        <v>0</v>
      </c>
      <c r="BK25" s="39">
        <v>0</v>
      </c>
      <c r="BL25" s="39">
        <v>0</v>
      </c>
      <c r="BM25" s="39">
        <v>0</v>
      </c>
      <c r="BN25" s="39">
        <v>0</v>
      </c>
      <c r="BO25" s="39">
        <v>0</v>
      </c>
      <c r="BP25" s="39">
        <v>0</v>
      </c>
      <c r="BQ25" s="39">
        <v>0</v>
      </c>
      <c r="BR25" s="39">
        <v>0</v>
      </c>
      <c r="BS25" s="39">
        <v>0</v>
      </c>
      <c r="BT25" s="39">
        <v>0</v>
      </c>
      <c r="BU25" s="39">
        <v>0</v>
      </c>
      <c r="BV25" s="39">
        <v>0</v>
      </c>
      <c r="BW25" s="39">
        <v>0</v>
      </c>
      <c r="BX25" s="39">
        <v>0</v>
      </c>
      <c r="BY25" s="39">
        <v>0</v>
      </c>
      <c r="BZ25" s="39">
        <v>0</v>
      </c>
      <c r="CA25" s="39">
        <v>0</v>
      </c>
      <c r="CB25" s="39">
        <v>0</v>
      </c>
      <c r="CC25" s="39">
        <v>0</v>
      </c>
      <c r="CD25" s="39">
        <v>0</v>
      </c>
      <c r="CE25" s="39">
        <v>0</v>
      </c>
      <c r="CF25" s="39">
        <v>0</v>
      </c>
      <c r="CG25" s="39">
        <v>0</v>
      </c>
      <c r="CH25" s="39">
        <v>0</v>
      </c>
      <c r="CI25" s="39">
        <v>0</v>
      </c>
      <c r="CJ25" s="39">
        <v>0</v>
      </c>
      <c r="CK25" s="39">
        <v>0</v>
      </c>
      <c r="CL25" s="39">
        <v>0</v>
      </c>
      <c r="CM25" s="39">
        <v>0</v>
      </c>
      <c r="CN25" s="39">
        <v>0</v>
      </c>
      <c r="CO25" s="39">
        <v>0</v>
      </c>
      <c r="CP25" s="39">
        <v>0</v>
      </c>
      <c r="CQ25" s="39">
        <v>0</v>
      </c>
      <c r="CR25" s="39">
        <v>0</v>
      </c>
      <c r="CS25" s="39">
        <v>0</v>
      </c>
      <c r="CT25" s="39">
        <v>0</v>
      </c>
      <c r="CU25" s="39">
        <v>0</v>
      </c>
      <c r="CV25" s="39">
        <v>0</v>
      </c>
      <c r="CW25" s="39">
        <v>0</v>
      </c>
      <c r="CX25" s="39">
        <v>0</v>
      </c>
      <c r="CY25" s="39">
        <v>0</v>
      </c>
      <c r="CZ25" s="39">
        <v>0</v>
      </c>
      <c r="DA25" s="39">
        <v>0</v>
      </c>
      <c r="DB25" s="39">
        <v>0</v>
      </c>
      <c r="DC25" s="39">
        <v>0</v>
      </c>
      <c r="DD25" s="39">
        <v>0</v>
      </c>
      <c r="DE25" s="39">
        <v>0</v>
      </c>
      <c r="DF25" s="39">
        <v>0</v>
      </c>
      <c r="DG25" s="39">
        <v>0</v>
      </c>
      <c r="DH25" s="39">
        <v>0</v>
      </c>
      <c r="DI25" s="39">
        <v>0</v>
      </c>
      <c r="DJ25" s="39">
        <v>0</v>
      </c>
      <c r="DK25" s="39">
        <v>0</v>
      </c>
      <c r="DL25" s="39">
        <v>0</v>
      </c>
      <c r="DM25" s="39">
        <v>0</v>
      </c>
      <c r="DN25" s="39">
        <v>0</v>
      </c>
      <c r="DO25" s="39">
        <v>0</v>
      </c>
      <c r="DP25" s="39">
        <v>0</v>
      </c>
      <c r="DQ25" s="39">
        <v>0</v>
      </c>
      <c r="DR25" s="39">
        <v>0</v>
      </c>
      <c r="DS25" s="39">
        <v>0</v>
      </c>
      <c r="DT25" s="39">
        <v>0</v>
      </c>
      <c r="DU25" s="39">
        <v>0</v>
      </c>
      <c r="DV25" s="39">
        <v>0</v>
      </c>
      <c r="DW25" s="39">
        <v>0</v>
      </c>
      <c r="DX25" s="39">
        <v>0</v>
      </c>
      <c r="DY25" s="39">
        <v>0</v>
      </c>
      <c r="DZ25" s="39">
        <v>0</v>
      </c>
      <c r="EA25" s="39">
        <v>0</v>
      </c>
      <c r="EB25" s="39">
        <v>0</v>
      </c>
      <c r="EC25" s="39">
        <v>0</v>
      </c>
      <c r="ED25" s="39">
        <v>0</v>
      </c>
      <c r="EE25" s="39">
        <v>0</v>
      </c>
      <c r="EF25" s="39">
        <v>0</v>
      </c>
      <c r="EG25" s="39">
        <v>0</v>
      </c>
      <c r="EH25" s="39">
        <v>0</v>
      </c>
      <c r="EI25" s="39">
        <v>0</v>
      </c>
      <c r="EJ25" s="39">
        <v>0</v>
      </c>
      <c r="EK25" s="39">
        <v>0</v>
      </c>
      <c r="EL25" s="39">
        <v>0</v>
      </c>
      <c r="EM25" s="39">
        <v>0</v>
      </c>
      <c r="EN25" s="39">
        <v>0</v>
      </c>
      <c r="EO25" s="39">
        <v>0</v>
      </c>
      <c r="EP25" s="39">
        <v>0</v>
      </c>
      <c r="EQ25" s="39">
        <v>0</v>
      </c>
      <c r="ER25" s="39">
        <v>0</v>
      </c>
      <c r="ES25" s="39">
        <v>0</v>
      </c>
      <c r="ET25" s="39">
        <v>0</v>
      </c>
      <c r="EU25" s="39">
        <v>0</v>
      </c>
      <c r="EV25" s="39">
        <v>0</v>
      </c>
      <c r="EW25" s="39">
        <v>0</v>
      </c>
      <c r="EX25" s="39">
        <v>0</v>
      </c>
      <c r="EY25" s="39">
        <v>0</v>
      </c>
      <c r="EZ25" s="39">
        <v>0</v>
      </c>
      <c r="FA25" s="39">
        <v>0</v>
      </c>
      <c r="FB25" s="39">
        <v>0</v>
      </c>
      <c r="FC25" s="39">
        <v>0</v>
      </c>
      <c r="FD25" s="39">
        <v>0</v>
      </c>
      <c r="FE25" s="39">
        <v>0</v>
      </c>
      <c r="FF25" s="39">
        <v>0</v>
      </c>
      <c r="FG25" s="39">
        <v>0</v>
      </c>
      <c r="FH25" s="39">
        <v>0</v>
      </c>
      <c r="FI25" s="39">
        <v>0</v>
      </c>
      <c r="FJ25" s="39">
        <v>0</v>
      </c>
      <c r="FK25" s="39">
        <v>0</v>
      </c>
      <c r="FL25" s="39">
        <v>0</v>
      </c>
      <c r="FM25" s="39">
        <v>0</v>
      </c>
      <c r="FN25" s="39">
        <v>0</v>
      </c>
      <c r="FO25" s="39">
        <v>0</v>
      </c>
      <c r="FP25" s="39">
        <v>0</v>
      </c>
      <c r="FQ25" s="39">
        <v>0</v>
      </c>
      <c r="FR25" s="39">
        <v>0</v>
      </c>
      <c r="FS25" s="39">
        <v>0</v>
      </c>
      <c r="FT25" s="39">
        <v>0</v>
      </c>
      <c r="FU25" s="39">
        <v>0</v>
      </c>
      <c r="FV25" s="39">
        <v>0</v>
      </c>
      <c r="FW25" s="39">
        <v>0</v>
      </c>
      <c r="FX25" s="39">
        <v>0</v>
      </c>
      <c r="FY25" s="39">
        <v>0</v>
      </c>
      <c r="FZ25" s="39">
        <v>0</v>
      </c>
      <c r="GA25" s="39">
        <v>0</v>
      </c>
      <c r="GB25" s="39">
        <v>0</v>
      </c>
      <c r="GC25" s="39">
        <v>0</v>
      </c>
      <c r="GD25" s="39">
        <v>0</v>
      </c>
      <c r="GE25" s="39">
        <v>0</v>
      </c>
      <c r="GF25" s="39">
        <v>0</v>
      </c>
      <c r="GG25" s="39">
        <v>0</v>
      </c>
      <c r="GH25" s="39">
        <v>0</v>
      </c>
      <c r="GI25" s="39">
        <v>0</v>
      </c>
      <c r="GJ25" s="39">
        <v>0</v>
      </c>
      <c r="GK25" s="39">
        <v>0</v>
      </c>
      <c r="GL25" s="39">
        <v>0</v>
      </c>
      <c r="GM25" s="39">
        <v>0</v>
      </c>
      <c r="GN25" s="39">
        <v>0</v>
      </c>
      <c r="GO25" s="39">
        <v>0</v>
      </c>
      <c r="GP25" s="39">
        <v>0</v>
      </c>
      <c r="GQ25" s="39">
        <v>0</v>
      </c>
      <c r="GR25" s="39">
        <v>0</v>
      </c>
      <c r="GS25" s="39">
        <v>0</v>
      </c>
      <c r="GT25" s="39">
        <v>0</v>
      </c>
      <c r="GU25" s="39">
        <v>0</v>
      </c>
      <c r="GV25" s="39">
        <v>0</v>
      </c>
      <c r="GW25" s="39">
        <v>0</v>
      </c>
      <c r="GX25" s="39">
        <v>0</v>
      </c>
      <c r="GY25" s="39">
        <v>0</v>
      </c>
      <c r="GZ25" s="39">
        <v>0</v>
      </c>
      <c r="HA25" s="39">
        <v>0</v>
      </c>
      <c r="HB25" s="39">
        <v>0</v>
      </c>
      <c r="HC25" s="39">
        <v>38.56</v>
      </c>
      <c r="HD25" s="39">
        <v>36.49</v>
      </c>
      <c r="HE25" s="39">
        <v>36.53</v>
      </c>
      <c r="HF25" s="39">
        <v>37.75</v>
      </c>
      <c r="HG25" s="39">
        <v>36.619999999999997</v>
      </c>
      <c r="HH25" s="39">
        <v>38.950000000000003</v>
      </c>
      <c r="HI25" s="39">
        <v>41.22</v>
      </c>
      <c r="HJ25" s="39">
        <v>47.54</v>
      </c>
      <c r="HK25" s="39">
        <v>48.39</v>
      </c>
      <c r="HL25" s="39">
        <v>38.369999999999997</v>
      </c>
      <c r="HM25" s="39">
        <v>37.409999999999997</v>
      </c>
      <c r="HN25" s="39">
        <v>40.85</v>
      </c>
      <c r="HO25" s="39">
        <v>41.79</v>
      </c>
      <c r="HP25" s="39">
        <v>42.89</v>
      </c>
      <c r="HQ25" s="39">
        <v>44.72</v>
      </c>
      <c r="HR25" s="39">
        <v>42.73</v>
      </c>
      <c r="HS25" s="39">
        <v>41.17</v>
      </c>
      <c r="HT25" s="39">
        <v>37.630000000000003</v>
      </c>
      <c r="HU25" s="39">
        <v>37.81</v>
      </c>
      <c r="HV25" s="39">
        <v>39.729999999999997</v>
      </c>
      <c r="HW25" s="39">
        <v>39.9</v>
      </c>
      <c r="HX25" s="39">
        <v>43</v>
      </c>
      <c r="HY25" s="39">
        <v>47.55</v>
      </c>
      <c r="HZ25" s="39">
        <v>47.45</v>
      </c>
      <c r="IA25" s="39">
        <v>49.86</v>
      </c>
      <c r="IB25" s="39">
        <v>49.54</v>
      </c>
      <c r="IC25" s="39">
        <v>62.06</v>
      </c>
      <c r="ID25" s="39">
        <v>175.3</v>
      </c>
      <c r="IE25" s="39">
        <v>170.13</v>
      </c>
      <c r="IF25" s="39">
        <v>169.44</v>
      </c>
      <c r="IG25" s="39">
        <v>175.07</v>
      </c>
      <c r="IH25" s="39">
        <v>163.01</v>
      </c>
      <c r="II25" s="39">
        <v>151.44999999999999</v>
      </c>
      <c r="IJ25" s="39">
        <v>148.12</v>
      </c>
      <c r="IK25" s="39">
        <v>148.44999999999999</v>
      </c>
      <c r="IL25" s="39">
        <v>150.47</v>
      </c>
      <c r="IM25" s="39">
        <v>152.12</v>
      </c>
      <c r="IN25" s="39">
        <v>152.18</v>
      </c>
      <c r="IO25" s="39">
        <v>137.31</v>
      </c>
      <c r="IP25" s="39">
        <v>133.68</v>
      </c>
      <c r="IQ25" s="39">
        <v>130.19</v>
      </c>
      <c r="IR25" s="39">
        <v>128.91</v>
      </c>
      <c r="IS25" s="39">
        <v>130.44999999999999</v>
      </c>
      <c r="IT25" s="39">
        <v>134.25</v>
      </c>
      <c r="IU25" s="39">
        <v>135.66999999999999</v>
      </c>
    </row>
    <row r="29" spans="1:450" x14ac:dyDescent="0.4">
      <c r="E29" s="1"/>
    </row>
    <row r="30" spans="1:450" x14ac:dyDescent="0.4">
      <c r="E30" s="41" t="s">
        <v>68</v>
      </c>
    </row>
    <row r="31" spans="1:450" x14ac:dyDescent="0.4">
      <c r="E31" s="41" t="s">
        <v>69</v>
      </c>
    </row>
    <row r="32" spans="1:450" x14ac:dyDescent="0.4">
      <c r="E32" s="41" t="s">
        <v>70</v>
      </c>
    </row>
    <row r="33" spans="5:5" x14ac:dyDescent="0.4">
      <c r="E33" s="41" t="s">
        <v>71</v>
      </c>
    </row>
    <row r="34" spans="5:5" x14ac:dyDescent="0.4">
      <c r="E34" s="1"/>
    </row>
  </sheetData>
  <autoFilter ref="A3:LJ25" xr:uid="{00000000-0009-0000-0000-000002000000}">
    <sortState xmlns:xlrd2="http://schemas.microsoft.com/office/spreadsheetml/2017/richdata2" ref="A4:LJ15">
      <sortCondition ref="A3"/>
    </sortState>
  </autoFilter>
  <phoneticPr fontId="3" type="noConversion"/>
  <hyperlinks>
    <hyperlink ref="E30" r:id="rId1" xr:uid="{FB6CFE32-3EE1-430D-905B-B110BF4E010E}"/>
    <hyperlink ref="E31" r:id="rId2" xr:uid="{BD223BAA-7187-40B5-BBDC-FBC4B5957F97}"/>
    <hyperlink ref="E32" r:id="rId3" xr:uid="{9CE91D59-ED84-4009-B23C-59ED29213EE4}"/>
    <hyperlink ref="E33" r:id="rId4" xr:uid="{319C0EFC-E116-4381-A575-E7DEF417A93D}"/>
  </hyperlinks>
  <pageMargins left="0.7" right="0.7" top="0.75" bottom="0.75" header="0.3" footer="0.3"/>
  <pageSetup paperSize="9"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39C6-6AC8-4F42-92FB-18B3F3FAA074}">
  <sheetPr codeName="工作表5"/>
  <dimension ref="A1:R452"/>
  <sheetViews>
    <sheetView zoomScaleNormal="100" workbookViewId="0">
      <pane xSplit="1" ySplit="62" topLeftCell="B442" activePane="bottomRight" state="frozen"/>
      <selection pane="topRight" activeCell="B1" sqref="B1"/>
      <selection pane="bottomLeft" activeCell="A63" sqref="A63"/>
      <selection pane="bottomRight" activeCell="E452" sqref="E452"/>
    </sheetView>
  </sheetViews>
  <sheetFormatPr defaultColWidth="8.90625" defaultRowHeight="13" outlineLevelRow="1" outlineLevelCol="1" x14ac:dyDescent="0.4"/>
  <cols>
    <col min="1" max="1" width="12.90625" style="1" bestFit="1" customWidth="1"/>
    <col min="2" max="2" width="10.81640625" style="1" customWidth="1"/>
    <col min="3" max="4" width="10.453125" style="1" bestFit="1" customWidth="1"/>
    <col min="5" max="6" width="9.54296875" style="1" customWidth="1"/>
    <col min="7" max="11" width="8.90625" style="1" hidden="1" customWidth="1" outlineLevel="1"/>
    <col min="12" max="12" width="11.7265625" style="1" hidden="1" customWidth="1" outlineLevel="1"/>
    <col min="13" max="13" width="11.453125" style="1" hidden="1" customWidth="1" outlineLevel="1"/>
    <col min="14" max="14" width="8.90625" style="1" collapsed="1"/>
    <col min="15" max="16384" width="8.90625" style="1"/>
  </cols>
  <sheetData>
    <row r="1" spans="1:18" ht="5.5" customHeight="1" x14ac:dyDescent="0.4"/>
    <row r="2" spans="1:18" ht="18" customHeight="1" x14ac:dyDescent="0.4">
      <c r="A2" s="1" t="s">
        <v>72</v>
      </c>
      <c r="B2" s="41" t="s">
        <v>73</v>
      </c>
    </row>
    <row r="4" spans="1:18" ht="18" customHeight="1" x14ac:dyDescent="0.4">
      <c r="A4" s="1" t="s">
        <v>74</v>
      </c>
      <c r="B4" s="41" t="s">
        <v>75</v>
      </c>
      <c r="R4" s="41" t="s">
        <v>76</v>
      </c>
    </row>
    <row r="5" spans="1:18" ht="17" hidden="1" x14ac:dyDescent="0.4">
      <c r="A5" s="1" t="s">
        <v>77</v>
      </c>
      <c r="B5" s="41" t="s">
        <v>78</v>
      </c>
      <c r="J5" s="42" t="s">
        <v>79</v>
      </c>
    </row>
    <row r="7" spans="1:18" ht="18" customHeight="1" x14ac:dyDescent="0.4">
      <c r="A7" s="8"/>
      <c r="B7" s="5" t="s">
        <v>80</v>
      </c>
      <c r="C7" s="5"/>
      <c r="D7" s="5"/>
      <c r="E7" s="5" t="s">
        <v>81</v>
      </c>
      <c r="F7" s="5"/>
      <c r="G7" s="5" t="s">
        <v>82</v>
      </c>
      <c r="H7" s="5"/>
      <c r="I7" s="5"/>
      <c r="J7" s="5" t="s">
        <v>83</v>
      </c>
      <c r="K7" s="5"/>
      <c r="L7" s="43" t="s">
        <v>84</v>
      </c>
      <c r="M7" s="43" t="s">
        <v>85</v>
      </c>
      <c r="N7" s="43" t="s">
        <v>7</v>
      </c>
    </row>
    <row r="8" spans="1:18" ht="18" customHeight="1" x14ac:dyDescent="0.4">
      <c r="A8" s="8" t="s">
        <v>86</v>
      </c>
      <c r="B8" s="8" t="s">
        <v>87</v>
      </c>
      <c r="C8" s="8" t="s">
        <v>88</v>
      </c>
      <c r="D8" s="8" t="s">
        <v>89</v>
      </c>
      <c r="E8" s="8" t="s">
        <v>90</v>
      </c>
      <c r="F8" s="8" t="s">
        <v>91</v>
      </c>
      <c r="G8" s="8" t="s">
        <v>87</v>
      </c>
      <c r="H8" s="8" t="s">
        <v>88</v>
      </c>
      <c r="I8" s="8" t="s">
        <v>89</v>
      </c>
      <c r="J8" s="8" t="s">
        <v>92</v>
      </c>
      <c r="K8" s="8" t="s">
        <v>91</v>
      </c>
      <c r="L8" s="43"/>
      <c r="M8" s="43"/>
      <c r="N8" s="44"/>
    </row>
    <row r="9" spans="1:18" ht="18" hidden="1" customHeight="1" outlineLevel="1" x14ac:dyDescent="0.4">
      <c r="A9" s="45">
        <v>45580</v>
      </c>
      <c r="B9" s="46">
        <v>24.48</v>
      </c>
      <c r="C9" s="46">
        <v>24.66</v>
      </c>
      <c r="D9" s="11">
        <f t="shared" ref="D9:D19" si="0">AVERAGE(B9:C9)</f>
        <v>24.57</v>
      </c>
      <c r="E9" s="46">
        <v>1.1000000000000001</v>
      </c>
      <c r="F9" s="11">
        <f t="shared" ref="F9:F72" si="1">ROUND(D9*E9,2)</f>
        <v>27.03</v>
      </c>
    </row>
    <row r="10" spans="1:18" ht="18" hidden="1" customHeight="1" outlineLevel="1" x14ac:dyDescent="0.4">
      <c r="A10" s="45">
        <v>45581</v>
      </c>
      <c r="B10" s="46">
        <v>24.5</v>
      </c>
      <c r="C10" s="46">
        <v>24.68</v>
      </c>
      <c r="D10" s="11">
        <f t="shared" si="0"/>
        <v>24.59</v>
      </c>
      <c r="E10" s="46">
        <v>1.1000000000000001</v>
      </c>
      <c r="F10" s="11">
        <f t="shared" si="1"/>
        <v>27.05</v>
      </c>
    </row>
    <row r="11" spans="1:18" ht="18" hidden="1" customHeight="1" outlineLevel="1" x14ac:dyDescent="0.4">
      <c r="A11" s="45">
        <v>45582</v>
      </c>
      <c r="B11" s="46">
        <v>24.4</v>
      </c>
      <c r="C11" s="46">
        <v>24.58</v>
      </c>
      <c r="D11" s="11">
        <f t="shared" si="0"/>
        <v>24.49</v>
      </c>
      <c r="E11" s="46">
        <v>1.08</v>
      </c>
      <c r="F11" s="11">
        <f t="shared" si="1"/>
        <v>26.45</v>
      </c>
    </row>
    <row r="12" spans="1:18" ht="18" hidden="1" customHeight="1" outlineLevel="1" x14ac:dyDescent="0.4">
      <c r="A12" s="45">
        <v>45583</v>
      </c>
      <c r="B12" s="46">
        <v>24.34</v>
      </c>
      <c r="C12" s="46">
        <v>24.52</v>
      </c>
      <c r="D12" s="11">
        <f t="shared" si="0"/>
        <v>24.43</v>
      </c>
      <c r="E12" s="46">
        <v>1.1000000000000001</v>
      </c>
      <c r="F12" s="11">
        <f t="shared" si="1"/>
        <v>26.87</v>
      </c>
    </row>
    <row r="13" spans="1:18" ht="18" hidden="1" customHeight="1" outlineLevel="1" x14ac:dyDescent="0.4">
      <c r="A13" s="45">
        <v>45586</v>
      </c>
      <c r="B13" s="46">
        <v>24.25</v>
      </c>
      <c r="C13" s="46">
        <v>24.43</v>
      </c>
      <c r="D13" s="11">
        <f t="shared" si="0"/>
        <v>24.34</v>
      </c>
      <c r="E13" s="46">
        <v>1.0900000000000001</v>
      </c>
      <c r="F13" s="11">
        <f t="shared" si="1"/>
        <v>26.53</v>
      </c>
    </row>
    <row r="14" spans="1:18" ht="18" hidden="1" customHeight="1" outlineLevel="1" x14ac:dyDescent="0.4">
      <c r="A14" s="45">
        <v>45587</v>
      </c>
      <c r="B14" s="46">
        <v>24.3</v>
      </c>
      <c r="C14" s="46">
        <v>24.48</v>
      </c>
      <c r="D14" s="11">
        <f t="shared" si="0"/>
        <v>24.39</v>
      </c>
      <c r="E14" s="46">
        <v>1.07</v>
      </c>
      <c r="F14" s="11">
        <f t="shared" si="1"/>
        <v>26.1</v>
      </c>
    </row>
    <row r="15" spans="1:18" ht="18" hidden="1" customHeight="1" outlineLevel="1" x14ac:dyDescent="0.4">
      <c r="A15" s="45">
        <v>45588</v>
      </c>
      <c r="B15" s="46">
        <v>24.23</v>
      </c>
      <c r="C15" s="46">
        <v>24.41</v>
      </c>
      <c r="D15" s="11">
        <f t="shared" si="0"/>
        <v>24.32</v>
      </c>
      <c r="E15" s="46">
        <v>1.05</v>
      </c>
      <c r="F15" s="11">
        <f t="shared" si="1"/>
        <v>25.54</v>
      </c>
    </row>
    <row r="16" spans="1:18" ht="18" hidden="1" customHeight="1" outlineLevel="1" x14ac:dyDescent="0.4">
      <c r="A16" s="45">
        <v>45589</v>
      </c>
      <c r="B16" s="46">
        <v>24.23</v>
      </c>
      <c r="C16" s="46">
        <v>24.41</v>
      </c>
      <c r="D16" s="11">
        <f t="shared" si="0"/>
        <v>24.32</v>
      </c>
      <c r="E16" s="46">
        <v>1.05</v>
      </c>
      <c r="F16" s="11">
        <f t="shared" si="1"/>
        <v>25.54</v>
      </c>
    </row>
    <row r="17" spans="1:6" ht="18" hidden="1" customHeight="1" outlineLevel="1" x14ac:dyDescent="0.4">
      <c r="A17" s="45">
        <v>45590</v>
      </c>
      <c r="B17" s="46">
        <v>24.21</v>
      </c>
      <c r="C17" s="46">
        <v>24.39</v>
      </c>
      <c r="D17" s="11">
        <f t="shared" si="0"/>
        <v>24.3</v>
      </c>
      <c r="E17" s="46">
        <v>1.05</v>
      </c>
      <c r="F17" s="11">
        <f t="shared" si="1"/>
        <v>25.52</v>
      </c>
    </row>
    <row r="18" spans="1:6" ht="18" hidden="1" customHeight="1" outlineLevel="1" x14ac:dyDescent="0.4">
      <c r="A18" s="45">
        <v>45593</v>
      </c>
      <c r="B18" s="46">
        <v>24.17</v>
      </c>
      <c r="C18" s="46">
        <v>24.35</v>
      </c>
      <c r="D18" s="11">
        <f t="shared" si="0"/>
        <v>24.26</v>
      </c>
      <c r="E18" s="46">
        <v>1.05</v>
      </c>
      <c r="F18" s="11">
        <f t="shared" si="1"/>
        <v>25.47</v>
      </c>
    </row>
    <row r="19" spans="1:6" ht="18" hidden="1" customHeight="1" outlineLevel="1" x14ac:dyDescent="0.4">
      <c r="A19" s="45">
        <v>45594</v>
      </c>
      <c r="B19" s="46">
        <v>24.15</v>
      </c>
      <c r="C19" s="46">
        <v>24.33</v>
      </c>
      <c r="D19" s="11">
        <f t="shared" si="0"/>
        <v>24.24</v>
      </c>
      <c r="E19" s="46">
        <v>1.05</v>
      </c>
      <c r="F19" s="11">
        <f t="shared" si="1"/>
        <v>25.45</v>
      </c>
    </row>
    <row r="20" spans="1:6" ht="18" hidden="1" customHeight="1" outlineLevel="1" x14ac:dyDescent="0.4">
      <c r="A20" s="45">
        <v>45595</v>
      </c>
      <c r="B20" s="46">
        <v>24.11</v>
      </c>
      <c r="C20" s="46">
        <v>24.29</v>
      </c>
      <c r="D20" s="11">
        <f>AVERAGE(B20:C20)</f>
        <v>24.2</v>
      </c>
      <c r="E20" s="46">
        <v>1.05</v>
      </c>
      <c r="F20" s="11">
        <f t="shared" si="1"/>
        <v>25.41</v>
      </c>
    </row>
    <row r="21" spans="1:6" ht="18" hidden="1" customHeight="1" outlineLevel="1" x14ac:dyDescent="0.4">
      <c r="A21" s="45">
        <v>45597</v>
      </c>
      <c r="B21" s="46">
        <v>24.05</v>
      </c>
      <c r="C21" s="46">
        <v>24.23</v>
      </c>
      <c r="D21" s="11">
        <f t="shared" ref="D21:D84" si="2">AVERAGE(B21:C21)</f>
        <v>24.14</v>
      </c>
      <c r="E21" s="46">
        <v>0.95</v>
      </c>
      <c r="F21" s="11">
        <f t="shared" si="1"/>
        <v>22.93</v>
      </c>
    </row>
    <row r="22" spans="1:6" ht="18" hidden="1" customHeight="1" outlineLevel="1" x14ac:dyDescent="0.4">
      <c r="A22" s="45">
        <v>45600</v>
      </c>
      <c r="B22" s="46">
        <v>24.16</v>
      </c>
      <c r="C22" s="46">
        <v>24.34</v>
      </c>
      <c r="D22" s="11">
        <f t="shared" si="2"/>
        <v>24.25</v>
      </c>
      <c r="E22" s="46">
        <v>0.93500000000000005</v>
      </c>
      <c r="F22" s="11">
        <f t="shared" si="1"/>
        <v>22.67</v>
      </c>
    </row>
    <row r="23" spans="1:6" ht="18" hidden="1" customHeight="1" outlineLevel="1" x14ac:dyDescent="0.4">
      <c r="A23" s="45">
        <v>45601</v>
      </c>
      <c r="B23" s="46">
        <v>24.18</v>
      </c>
      <c r="C23" s="46">
        <v>24.36</v>
      </c>
      <c r="D23" s="11">
        <f t="shared" si="2"/>
        <v>24.27</v>
      </c>
      <c r="E23" s="46">
        <v>0.93500000000000005</v>
      </c>
      <c r="F23" s="11">
        <f t="shared" si="1"/>
        <v>22.69</v>
      </c>
    </row>
    <row r="24" spans="1:6" ht="18" hidden="1" customHeight="1" outlineLevel="1" x14ac:dyDescent="0.4">
      <c r="A24" s="45">
        <v>45602</v>
      </c>
      <c r="B24" s="46">
        <v>24.08</v>
      </c>
      <c r="C24" s="46">
        <v>24.26</v>
      </c>
      <c r="D24" s="11">
        <f t="shared" si="2"/>
        <v>24.17</v>
      </c>
      <c r="E24" s="46">
        <v>0.93500000000000005</v>
      </c>
      <c r="F24" s="40">
        <f t="shared" si="1"/>
        <v>22.6</v>
      </c>
    </row>
    <row r="25" spans="1:6" ht="18" hidden="1" customHeight="1" outlineLevel="1" x14ac:dyDescent="0.4">
      <c r="A25" s="45">
        <v>45603</v>
      </c>
      <c r="B25" s="46">
        <v>24.2</v>
      </c>
      <c r="C25" s="46">
        <v>24.38</v>
      </c>
      <c r="D25" s="11">
        <f t="shared" si="2"/>
        <v>24.29</v>
      </c>
      <c r="E25" s="46">
        <v>0.94</v>
      </c>
      <c r="F25" s="40">
        <f t="shared" si="1"/>
        <v>22.83</v>
      </c>
    </row>
    <row r="26" spans="1:6" ht="18" hidden="1" customHeight="1" outlineLevel="1" x14ac:dyDescent="0.4">
      <c r="A26" s="45">
        <v>45604</v>
      </c>
      <c r="B26" s="46">
        <v>24.21</v>
      </c>
      <c r="C26" s="46">
        <v>24.39</v>
      </c>
      <c r="D26" s="11">
        <f t="shared" si="2"/>
        <v>24.3</v>
      </c>
      <c r="E26" s="46">
        <v>0.95</v>
      </c>
      <c r="F26" s="40">
        <f t="shared" si="1"/>
        <v>23.09</v>
      </c>
    </row>
    <row r="27" spans="1:6" ht="18" hidden="1" customHeight="1" outlineLevel="1" x14ac:dyDescent="0.4">
      <c r="A27" s="45">
        <v>45607</v>
      </c>
      <c r="B27" s="46">
        <v>24.16</v>
      </c>
      <c r="C27" s="46">
        <v>24.34</v>
      </c>
      <c r="D27" s="11">
        <f t="shared" si="2"/>
        <v>24.25</v>
      </c>
      <c r="E27" s="46">
        <v>0.95</v>
      </c>
      <c r="F27" s="40">
        <f t="shared" si="1"/>
        <v>23.04</v>
      </c>
    </row>
    <row r="28" spans="1:6" ht="18" hidden="1" customHeight="1" outlineLevel="1" x14ac:dyDescent="0.4">
      <c r="A28" s="45">
        <v>45608</v>
      </c>
      <c r="B28" s="46">
        <v>24.17</v>
      </c>
      <c r="C28" s="46">
        <v>24.35</v>
      </c>
      <c r="D28" s="11">
        <f t="shared" si="2"/>
        <v>24.26</v>
      </c>
      <c r="E28" s="46">
        <v>0.93500000000000005</v>
      </c>
      <c r="F28" s="40">
        <f t="shared" si="1"/>
        <v>22.68</v>
      </c>
    </row>
    <row r="29" spans="1:6" ht="18" hidden="1" customHeight="1" outlineLevel="1" x14ac:dyDescent="0.4">
      <c r="A29" s="45">
        <v>45609</v>
      </c>
      <c r="B29" s="46">
        <v>24.12</v>
      </c>
      <c r="C29" s="46">
        <v>24.3</v>
      </c>
      <c r="D29" s="11">
        <f t="shared" si="2"/>
        <v>24.21</v>
      </c>
      <c r="E29" s="46">
        <v>0.94499999999999995</v>
      </c>
      <c r="F29" s="40">
        <f t="shared" si="1"/>
        <v>22.88</v>
      </c>
    </row>
    <row r="30" spans="1:6" ht="18" hidden="1" customHeight="1" outlineLevel="1" x14ac:dyDescent="0.4">
      <c r="A30" s="45">
        <v>45610</v>
      </c>
      <c r="B30" s="46">
        <v>24.14</v>
      </c>
      <c r="C30" s="46">
        <v>24.32</v>
      </c>
      <c r="D30" s="11">
        <f t="shared" si="2"/>
        <v>24.23</v>
      </c>
      <c r="E30" s="46">
        <v>0.94</v>
      </c>
      <c r="F30" s="40">
        <f t="shared" si="1"/>
        <v>22.78</v>
      </c>
    </row>
    <row r="31" spans="1:6" ht="18" hidden="1" customHeight="1" outlineLevel="1" x14ac:dyDescent="0.4">
      <c r="A31" s="45">
        <v>45611</v>
      </c>
      <c r="B31" s="46">
        <v>24.11</v>
      </c>
      <c r="C31" s="46">
        <v>24.29</v>
      </c>
      <c r="D31" s="11">
        <f t="shared" si="2"/>
        <v>24.2</v>
      </c>
      <c r="E31" s="46">
        <v>0.96</v>
      </c>
      <c r="F31" s="40">
        <f t="shared" si="1"/>
        <v>23.23</v>
      </c>
    </row>
    <row r="32" spans="1:6" ht="18" hidden="1" customHeight="1" outlineLevel="1" x14ac:dyDescent="0.4">
      <c r="A32" s="45">
        <v>45614</v>
      </c>
      <c r="B32" s="46">
        <v>24.12</v>
      </c>
      <c r="C32" s="46">
        <v>24.3</v>
      </c>
      <c r="D32" s="11">
        <f t="shared" si="2"/>
        <v>24.21</v>
      </c>
      <c r="E32" s="46">
        <v>1</v>
      </c>
      <c r="F32" s="40">
        <f t="shared" si="1"/>
        <v>24.21</v>
      </c>
    </row>
    <row r="33" spans="1:6" ht="18" hidden="1" customHeight="1" outlineLevel="1" x14ac:dyDescent="0.4">
      <c r="A33" s="45">
        <v>45615</v>
      </c>
      <c r="B33" s="46">
        <v>24.11</v>
      </c>
      <c r="C33" s="46">
        <v>24.29</v>
      </c>
      <c r="D33" s="11">
        <f t="shared" si="2"/>
        <v>24.2</v>
      </c>
      <c r="E33" s="46">
        <v>0.99</v>
      </c>
      <c r="F33" s="40">
        <f t="shared" si="1"/>
        <v>23.96</v>
      </c>
    </row>
    <row r="34" spans="1:6" ht="18" hidden="1" customHeight="1" outlineLevel="1" x14ac:dyDescent="0.4">
      <c r="A34" s="45">
        <v>45616</v>
      </c>
      <c r="B34" s="46">
        <v>24.16</v>
      </c>
      <c r="C34" s="46">
        <v>24.34</v>
      </c>
      <c r="D34" s="11">
        <f t="shared" si="2"/>
        <v>24.25</v>
      </c>
      <c r="E34" s="46">
        <v>0.97499999999999998</v>
      </c>
      <c r="F34" s="40">
        <f t="shared" si="1"/>
        <v>23.64</v>
      </c>
    </row>
    <row r="35" spans="1:6" ht="18" hidden="1" customHeight="1" outlineLevel="1" x14ac:dyDescent="0.4">
      <c r="A35" s="45">
        <v>45617</v>
      </c>
      <c r="B35" s="46">
        <v>24.15</v>
      </c>
      <c r="C35" s="46">
        <v>24.33</v>
      </c>
      <c r="D35" s="11">
        <f t="shared" si="2"/>
        <v>24.24</v>
      </c>
      <c r="E35" s="46">
        <v>0.98499999999999999</v>
      </c>
      <c r="F35" s="40">
        <f t="shared" si="1"/>
        <v>23.88</v>
      </c>
    </row>
    <row r="36" spans="1:6" ht="18" hidden="1" customHeight="1" outlineLevel="1" x14ac:dyDescent="0.4">
      <c r="A36" s="45">
        <v>45618</v>
      </c>
      <c r="B36" s="46">
        <v>24.15</v>
      </c>
      <c r="C36" s="46">
        <v>24.33</v>
      </c>
      <c r="D36" s="11">
        <f t="shared" si="2"/>
        <v>24.24</v>
      </c>
      <c r="E36" s="46">
        <v>0.98499999999999999</v>
      </c>
      <c r="F36" s="40">
        <f t="shared" si="1"/>
        <v>23.88</v>
      </c>
    </row>
    <row r="37" spans="1:6" ht="18" hidden="1" customHeight="1" outlineLevel="1" x14ac:dyDescent="0.4">
      <c r="A37" s="45">
        <v>45621</v>
      </c>
      <c r="B37" s="46">
        <v>24.03</v>
      </c>
      <c r="C37" s="46">
        <v>24.21</v>
      </c>
      <c r="D37" s="11">
        <f t="shared" si="2"/>
        <v>24.12</v>
      </c>
      <c r="E37" s="46">
        <v>0.995</v>
      </c>
      <c r="F37" s="40">
        <f t="shared" si="1"/>
        <v>24</v>
      </c>
    </row>
    <row r="38" spans="1:6" ht="18" hidden="1" customHeight="1" outlineLevel="1" x14ac:dyDescent="0.4">
      <c r="A38" s="45">
        <v>45622</v>
      </c>
      <c r="B38" s="46">
        <v>24.02</v>
      </c>
      <c r="C38" s="46">
        <v>24.2</v>
      </c>
      <c r="D38" s="11">
        <f t="shared" si="2"/>
        <v>24.11</v>
      </c>
      <c r="E38" s="46">
        <v>1.01</v>
      </c>
      <c r="F38" s="40">
        <f t="shared" si="1"/>
        <v>24.35</v>
      </c>
    </row>
    <row r="39" spans="1:6" ht="18" hidden="1" customHeight="1" outlineLevel="1" x14ac:dyDescent="0.4">
      <c r="A39" s="45">
        <v>45623</v>
      </c>
      <c r="B39" s="46">
        <v>24.11</v>
      </c>
      <c r="C39" s="46">
        <v>24.29</v>
      </c>
      <c r="D39" s="11">
        <f t="shared" si="2"/>
        <v>24.2</v>
      </c>
      <c r="E39" s="46">
        <v>1.05</v>
      </c>
      <c r="F39" s="40">
        <f t="shared" si="1"/>
        <v>25.41</v>
      </c>
    </row>
    <row r="40" spans="1:6" ht="18" hidden="1" customHeight="1" outlineLevel="1" x14ac:dyDescent="0.4">
      <c r="A40" s="45">
        <v>45624</v>
      </c>
      <c r="B40" s="46">
        <v>24.12</v>
      </c>
      <c r="C40" s="46">
        <v>24.3</v>
      </c>
      <c r="D40" s="11">
        <f t="shared" si="2"/>
        <v>24.21</v>
      </c>
      <c r="E40" s="46">
        <v>1</v>
      </c>
      <c r="F40" s="40">
        <f t="shared" si="1"/>
        <v>24.21</v>
      </c>
    </row>
    <row r="41" spans="1:6" ht="18" hidden="1" customHeight="1" outlineLevel="1" x14ac:dyDescent="0.4">
      <c r="A41" s="45">
        <v>45625</v>
      </c>
      <c r="B41" s="46">
        <v>24.17</v>
      </c>
      <c r="C41" s="46">
        <v>24.35</v>
      </c>
      <c r="D41" s="11">
        <f t="shared" si="2"/>
        <v>24.26</v>
      </c>
      <c r="E41" s="46">
        <v>1.02</v>
      </c>
      <c r="F41" s="40">
        <f t="shared" si="1"/>
        <v>24.75</v>
      </c>
    </row>
    <row r="42" spans="1:6" ht="18" hidden="1" customHeight="1" outlineLevel="1" x14ac:dyDescent="0.4">
      <c r="A42" s="45">
        <v>45628</v>
      </c>
      <c r="B42" s="46">
        <v>24.14</v>
      </c>
      <c r="C42" s="46">
        <v>24.32</v>
      </c>
      <c r="D42" s="11">
        <f t="shared" si="2"/>
        <v>24.23</v>
      </c>
      <c r="E42" s="46">
        <v>1.02</v>
      </c>
      <c r="F42" s="40">
        <f t="shared" si="1"/>
        <v>24.71</v>
      </c>
    </row>
    <row r="43" spans="1:6" ht="18" hidden="1" customHeight="1" outlineLevel="1" x14ac:dyDescent="0.4">
      <c r="A43" s="45">
        <v>45629</v>
      </c>
      <c r="B43" s="46">
        <v>24.11</v>
      </c>
      <c r="C43" s="46">
        <v>24.29</v>
      </c>
      <c r="D43" s="11">
        <f t="shared" si="2"/>
        <v>24.2</v>
      </c>
      <c r="E43" s="46">
        <v>1</v>
      </c>
      <c r="F43" s="40">
        <f t="shared" si="1"/>
        <v>24.2</v>
      </c>
    </row>
    <row r="44" spans="1:6" ht="18" hidden="1" customHeight="1" outlineLevel="1" x14ac:dyDescent="0.4">
      <c r="A44" s="45">
        <v>45630</v>
      </c>
      <c r="B44" s="46">
        <v>24.03</v>
      </c>
      <c r="C44" s="46">
        <v>24.21</v>
      </c>
      <c r="D44" s="11">
        <f t="shared" si="2"/>
        <v>24.12</v>
      </c>
      <c r="E44" s="46">
        <v>1</v>
      </c>
      <c r="F44" s="40">
        <f t="shared" si="1"/>
        <v>24.12</v>
      </c>
    </row>
    <row r="45" spans="1:6" ht="18" hidden="1" customHeight="1" outlineLevel="1" x14ac:dyDescent="0.4">
      <c r="A45" s="45">
        <v>45631</v>
      </c>
      <c r="B45" s="46">
        <v>24.12</v>
      </c>
      <c r="C45" s="46">
        <v>24.3</v>
      </c>
      <c r="D45" s="11">
        <f t="shared" si="2"/>
        <v>24.21</v>
      </c>
      <c r="E45" s="46">
        <v>0.96499999999999997</v>
      </c>
      <c r="F45" s="40">
        <f t="shared" si="1"/>
        <v>23.36</v>
      </c>
    </row>
    <row r="46" spans="1:6" ht="18" hidden="1" customHeight="1" outlineLevel="1" x14ac:dyDescent="0.4">
      <c r="A46" s="45">
        <v>45632</v>
      </c>
      <c r="B46" s="46">
        <v>24.12</v>
      </c>
      <c r="C46" s="46">
        <v>24.3</v>
      </c>
      <c r="D46" s="11">
        <f t="shared" si="2"/>
        <v>24.21</v>
      </c>
      <c r="E46" s="46">
        <v>0.96499999999999997</v>
      </c>
      <c r="F46" s="40">
        <f t="shared" si="1"/>
        <v>23.36</v>
      </c>
    </row>
    <row r="47" spans="1:6" ht="18" hidden="1" customHeight="1" outlineLevel="1" x14ac:dyDescent="0.4">
      <c r="A47" s="45">
        <v>45635</v>
      </c>
      <c r="B47" s="46">
        <v>24.15</v>
      </c>
      <c r="C47" s="46">
        <v>24.33</v>
      </c>
      <c r="D47" s="11">
        <f t="shared" si="2"/>
        <v>24.24</v>
      </c>
      <c r="E47" s="46">
        <v>0.95499999999999996</v>
      </c>
      <c r="F47" s="40">
        <f t="shared" si="1"/>
        <v>23.15</v>
      </c>
    </row>
    <row r="48" spans="1:6" ht="18" hidden="1" customHeight="1" outlineLevel="1" x14ac:dyDescent="0.4">
      <c r="A48" s="45">
        <v>45636</v>
      </c>
      <c r="B48" s="46">
        <v>24.12</v>
      </c>
      <c r="C48" s="46">
        <v>24.3</v>
      </c>
      <c r="D48" s="11">
        <f t="shared" si="2"/>
        <v>24.21</v>
      </c>
      <c r="E48" s="46">
        <v>0.95</v>
      </c>
      <c r="F48" s="40">
        <f t="shared" si="1"/>
        <v>23</v>
      </c>
    </row>
    <row r="49" spans="1:6" ht="18" hidden="1" customHeight="1" outlineLevel="1" x14ac:dyDescent="0.4">
      <c r="A49" s="45">
        <v>45637</v>
      </c>
      <c r="B49" s="46">
        <v>24.09</v>
      </c>
      <c r="C49" s="46">
        <v>24.27</v>
      </c>
      <c r="D49" s="11">
        <f t="shared" si="2"/>
        <v>24.18</v>
      </c>
      <c r="E49" s="46">
        <v>0.97</v>
      </c>
      <c r="F49" s="40">
        <f t="shared" si="1"/>
        <v>23.45</v>
      </c>
    </row>
    <row r="50" spans="1:6" ht="18" hidden="1" customHeight="1" outlineLevel="1" x14ac:dyDescent="0.4">
      <c r="A50" s="45">
        <v>45638</v>
      </c>
      <c r="B50" s="46">
        <v>24.1</v>
      </c>
      <c r="C50" s="46">
        <v>24.28</v>
      </c>
      <c r="D50" s="11">
        <f t="shared" si="2"/>
        <v>24.19</v>
      </c>
      <c r="E50" s="46">
        <v>0.98</v>
      </c>
      <c r="F50" s="40">
        <f t="shared" si="1"/>
        <v>23.71</v>
      </c>
    </row>
    <row r="51" spans="1:6" ht="18" hidden="1" customHeight="1" outlineLevel="1" x14ac:dyDescent="0.4">
      <c r="A51" s="45">
        <v>45639</v>
      </c>
      <c r="B51" s="46">
        <v>24.02</v>
      </c>
      <c r="C51" s="46">
        <v>24.2</v>
      </c>
      <c r="D51" s="11">
        <f t="shared" si="2"/>
        <v>24.11</v>
      </c>
      <c r="E51" s="46">
        <v>1.04</v>
      </c>
      <c r="F51" s="40">
        <f t="shared" si="1"/>
        <v>25.07</v>
      </c>
    </row>
    <row r="52" spans="1:6" ht="18" hidden="1" customHeight="1" outlineLevel="1" x14ac:dyDescent="0.4">
      <c r="A52" s="45">
        <v>45642</v>
      </c>
      <c r="B52" s="46">
        <v>24</v>
      </c>
      <c r="C52" s="46">
        <v>24.18</v>
      </c>
      <c r="D52" s="11">
        <f t="shared" si="2"/>
        <v>24.09</v>
      </c>
      <c r="E52" s="46">
        <v>1.02</v>
      </c>
      <c r="F52" s="40">
        <f t="shared" si="1"/>
        <v>24.57</v>
      </c>
    </row>
    <row r="53" spans="1:6" ht="18" hidden="1" customHeight="1" outlineLevel="1" x14ac:dyDescent="0.4">
      <c r="A53" s="45">
        <v>45643</v>
      </c>
      <c r="B53" s="46">
        <v>23.98</v>
      </c>
      <c r="C53" s="46">
        <v>24.2</v>
      </c>
      <c r="D53" s="11">
        <f t="shared" si="2"/>
        <v>24.09</v>
      </c>
      <c r="E53" s="46">
        <v>1</v>
      </c>
      <c r="F53" s="40">
        <f t="shared" si="1"/>
        <v>24.09</v>
      </c>
    </row>
    <row r="54" spans="1:6" ht="18" hidden="1" customHeight="1" outlineLevel="1" x14ac:dyDescent="0.4">
      <c r="A54" s="45">
        <v>45644</v>
      </c>
      <c r="B54" s="46">
        <v>23.97</v>
      </c>
      <c r="C54" s="46">
        <v>24.15</v>
      </c>
      <c r="D54" s="11">
        <f t="shared" si="2"/>
        <v>24.06</v>
      </c>
      <c r="E54" s="46">
        <v>0.98</v>
      </c>
      <c r="F54" s="40">
        <f t="shared" si="1"/>
        <v>23.58</v>
      </c>
    </row>
    <row r="55" spans="1:6" ht="18" hidden="1" customHeight="1" outlineLevel="1" x14ac:dyDescent="0.4">
      <c r="A55" s="45">
        <v>45645</v>
      </c>
      <c r="B55" s="46">
        <v>23.92</v>
      </c>
      <c r="C55" s="46">
        <v>24.14</v>
      </c>
      <c r="D55" s="11">
        <f t="shared" si="2"/>
        <v>24.03</v>
      </c>
      <c r="E55" s="46">
        <v>0.95</v>
      </c>
      <c r="F55" s="40">
        <f t="shared" si="1"/>
        <v>22.83</v>
      </c>
    </row>
    <row r="56" spans="1:6" ht="18" hidden="1" customHeight="1" outlineLevel="1" x14ac:dyDescent="0.4">
      <c r="A56" s="45">
        <v>45646</v>
      </c>
      <c r="B56" s="46">
        <v>23.97</v>
      </c>
      <c r="C56" s="46">
        <v>24.15</v>
      </c>
      <c r="D56" s="11">
        <f t="shared" si="2"/>
        <v>24.06</v>
      </c>
      <c r="E56" s="46">
        <v>0.91500000000000004</v>
      </c>
      <c r="F56" s="40">
        <f t="shared" si="1"/>
        <v>22.01</v>
      </c>
    </row>
    <row r="57" spans="1:6" ht="18" hidden="1" customHeight="1" outlineLevel="1" x14ac:dyDescent="0.4">
      <c r="A57" s="45">
        <v>45649</v>
      </c>
      <c r="B57" s="46">
        <v>24.02</v>
      </c>
      <c r="C57" s="46">
        <v>24.2</v>
      </c>
      <c r="D57" s="11">
        <f t="shared" si="2"/>
        <v>24.11</v>
      </c>
      <c r="E57" s="46">
        <v>0.96499999999999997</v>
      </c>
      <c r="F57" s="40">
        <f t="shared" si="1"/>
        <v>23.27</v>
      </c>
    </row>
    <row r="58" spans="1:6" ht="18" hidden="1" customHeight="1" outlineLevel="1" x14ac:dyDescent="0.4">
      <c r="A58" s="45">
        <v>45650</v>
      </c>
      <c r="B58" s="46">
        <v>23.96</v>
      </c>
      <c r="C58" s="46">
        <v>24.14</v>
      </c>
      <c r="D58" s="11">
        <f t="shared" si="2"/>
        <v>24.05</v>
      </c>
      <c r="E58" s="46">
        <v>0.94</v>
      </c>
      <c r="F58" s="40">
        <f t="shared" si="1"/>
        <v>22.61</v>
      </c>
    </row>
    <row r="59" spans="1:6" ht="18" hidden="1" customHeight="1" outlineLevel="1" x14ac:dyDescent="0.4">
      <c r="A59" s="45">
        <v>45651</v>
      </c>
      <c r="B59" s="46">
        <v>23.98</v>
      </c>
      <c r="C59" s="46">
        <v>24.16</v>
      </c>
      <c r="D59" s="11">
        <f t="shared" si="2"/>
        <v>24.07</v>
      </c>
      <c r="E59" s="46">
        <v>0.94</v>
      </c>
      <c r="F59" s="40">
        <f t="shared" si="1"/>
        <v>22.63</v>
      </c>
    </row>
    <row r="60" spans="1:6" ht="18" hidden="1" customHeight="1" outlineLevel="1" x14ac:dyDescent="0.4">
      <c r="A60" s="45">
        <v>45652</v>
      </c>
      <c r="B60" s="46">
        <v>23.99</v>
      </c>
      <c r="C60" s="46">
        <v>24.17</v>
      </c>
      <c r="D60" s="11">
        <f t="shared" si="2"/>
        <v>24.08</v>
      </c>
      <c r="E60" s="46">
        <v>0.91</v>
      </c>
      <c r="F60" s="40">
        <f t="shared" si="1"/>
        <v>21.91</v>
      </c>
    </row>
    <row r="61" spans="1:6" ht="18" hidden="1" customHeight="1" outlineLevel="1" x14ac:dyDescent="0.4">
      <c r="A61" s="45">
        <v>45653</v>
      </c>
      <c r="B61" s="46">
        <v>23.95</v>
      </c>
      <c r="C61" s="46">
        <v>24.17</v>
      </c>
      <c r="D61" s="11">
        <f t="shared" si="2"/>
        <v>24.060000000000002</v>
      </c>
      <c r="E61" s="46">
        <v>0.9</v>
      </c>
      <c r="F61" s="40">
        <f t="shared" si="1"/>
        <v>21.65</v>
      </c>
    </row>
    <row r="62" spans="1:6" ht="18" hidden="1" customHeight="1" outlineLevel="1" x14ac:dyDescent="0.4">
      <c r="A62" s="45">
        <v>45656</v>
      </c>
      <c r="B62" s="46">
        <v>24.04</v>
      </c>
      <c r="C62" s="46">
        <v>24.22</v>
      </c>
      <c r="D62" s="11">
        <f t="shared" si="2"/>
        <v>24.13</v>
      </c>
      <c r="E62" s="46">
        <v>0.90500000000000003</v>
      </c>
      <c r="F62" s="40">
        <f t="shared" si="1"/>
        <v>21.84</v>
      </c>
    </row>
    <row r="63" spans="1:6" ht="18" customHeight="1" collapsed="1" x14ac:dyDescent="0.4">
      <c r="A63" s="45">
        <v>45657</v>
      </c>
      <c r="B63" s="46">
        <v>24.04</v>
      </c>
      <c r="C63" s="46">
        <v>24.22</v>
      </c>
      <c r="D63" s="11">
        <f t="shared" si="2"/>
        <v>24.13</v>
      </c>
      <c r="E63" s="46">
        <v>0.91</v>
      </c>
      <c r="F63" s="40">
        <f t="shared" si="1"/>
        <v>21.96</v>
      </c>
    </row>
    <row r="64" spans="1:6" ht="18" hidden="1" customHeight="1" outlineLevel="1" x14ac:dyDescent="0.4">
      <c r="A64" s="45">
        <v>45659</v>
      </c>
      <c r="B64" s="46">
        <v>24.04</v>
      </c>
      <c r="C64" s="46">
        <v>24.22</v>
      </c>
      <c r="D64" s="11">
        <f t="shared" si="2"/>
        <v>24.13</v>
      </c>
      <c r="E64" s="46">
        <v>0.94</v>
      </c>
      <c r="F64" s="40">
        <f t="shared" si="1"/>
        <v>22.68</v>
      </c>
    </row>
    <row r="65" spans="1:6" hidden="1" outlineLevel="1" x14ac:dyDescent="0.4">
      <c r="A65" s="45">
        <v>45660</v>
      </c>
      <c r="B65" s="46">
        <v>23.94</v>
      </c>
      <c r="C65" s="46">
        <v>24.12</v>
      </c>
      <c r="D65" s="11">
        <f t="shared" si="2"/>
        <v>24.03</v>
      </c>
      <c r="E65" s="46">
        <v>0.94499999999999995</v>
      </c>
      <c r="F65" s="40">
        <f t="shared" si="1"/>
        <v>22.71</v>
      </c>
    </row>
    <row r="66" spans="1:6" hidden="1" outlineLevel="1" x14ac:dyDescent="0.4">
      <c r="A66" s="45">
        <v>45663</v>
      </c>
      <c r="B66" s="46">
        <v>23.93</v>
      </c>
      <c r="C66" s="46">
        <v>24.11</v>
      </c>
      <c r="D66" s="11">
        <f t="shared" si="2"/>
        <v>24.02</v>
      </c>
      <c r="E66" s="46">
        <v>0.94</v>
      </c>
      <c r="F66" s="40">
        <f t="shared" si="1"/>
        <v>22.58</v>
      </c>
    </row>
    <row r="67" spans="1:6" hidden="1" outlineLevel="1" x14ac:dyDescent="0.4">
      <c r="A67" s="45">
        <v>45664</v>
      </c>
      <c r="B67" s="46">
        <v>23.97</v>
      </c>
      <c r="C67" s="46">
        <v>24.15</v>
      </c>
      <c r="D67" s="11">
        <f t="shared" si="2"/>
        <v>24.06</v>
      </c>
      <c r="E67" s="46">
        <v>0.93500000000000005</v>
      </c>
      <c r="F67" s="40">
        <f t="shared" si="1"/>
        <v>22.5</v>
      </c>
    </row>
    <row r="68" spans="1:6" hidden="1" outlineLevel="1" x14ac:dyDescent="0.4">
      <c r="A68" s="45">
        <v>45665</v>
      </c>
      <c r="B68" s="46">
        <v>23.99</v>
      </c>
      <c r="C68" s="46">
        <v>24.17</v>
      </c>
      <c r="D68" s="11">
        <f t="shared" si="2"/>
        <v>24.08</v>
      </c>
      <c r="E68" s="46">
        <v>0.93500000000000005</v>
      </c>
      <c r="F68" s="40">
        <f t="shared" si="1"/>
        <v>22.51</v>
      </c>
    </row>
    <row r="69" spans="1:6" hidden="1" outlineLevel="1" x14ac:dyDescent="0.4">
      <c r="A69" s="45">
        <v>45666</v>
      </c>
      <c r="B69" s="46">
        <v>23.95</v>
      </c>
      <c r="C69" s="46">
        <v>24.13</v>
      </c>
      <c r="D69" s="11">
        <f t="shared" si="2"/>
        <v>24.04</v>
      </c>
      <c r="E69" s="46">
        <v>0.93500000000000005</v>
      </c>
      <c r="F69" s="40">
        <f t="shared" si="1"/>
        <v>22.48</v>
      </c>
    </row>
    <row r="70" spans="1:6" hidden="1" outlineLevel="1" x14ac:dyDescent="0.4">
      <c r="A70" s="45">
        <v>45667</v>
      </c>
      <c r="B70" s="46">
        <v>23.99</v>
      </c>
      <c r="C70" s="46">
        <v>24.17</v>
      </c>
      <c r="D70" s="11">
        <f t="shared" si="2"/>
        <v>24.08</v>
      </c>
      <c r="E70" s="46">
        <v>0.92</v>
      </c>
      <c r="F70" s="40">
        <f t="shared" si="1"/>
        <v>22.15</v>
      </c>
    </row>
    <row r="71" spans="1:6" hidden="1" outlineLevel="1" x14ac:dyDescent="0.4">
      <c r="A71" s="45">
        <v>45670</v>
      </c>
      <c r="B71" s="46">
        <v>24.04</v>
      </c>
      <c r="C71" s="46">
        <v>24.22</v>
      </c>
      <c r="D71" s="11">
        <f t="shared" si="2"/>
        <v>24.13</v>
      </c>
      <c r="E71" s="46">
        <v>0.93500000000000005</v>
      </c>
      <c r="F71" s="40">
        <f t="shared" si="1"/>
        <v>22.56</v>
      </c>
    </row>
    <row r="72" spans="1:6" hidden="1" outlineLevel="1" x14ac:dyDescent="0.4">
      <c r="A72" s="45">
        <v>45671</v>
      </c>
      <c r="B72" s="46">
        <v>24.04</v>
      </c>
      <c r="C72" s="46">
        <v>24.22</v>
      </c>
      <c r="D72" s="11">
        <f t="shared" si="2"/>
        <v>24.13</v>
      </c>
      <c r="E72" s="46">
        <v>0.94</v>
      </c>
      <c r="F72" s="40">
        <f t="shared" si="1"/>
        <v>22.68</v>
      </c>
    </row>
    <row r="73" spans="1:6" hidden="1" outlineLevel="1" x14ac:dyDescent="0.4">
      <c r="A73" s="45">
        <v>45672</v>
      </c>
      <c r="B73" s="46">
        <v>24.11</v>
      </c>
      <c r="C73" s="46">
        <v>24.29</v>
      </c>
      <c r="D73" s="11">
        <f t="shared" si="2"/>
        <v>24.2</v>
      </c>
      <c r="E73" s="46">
        <v>0.90500000000000003</v>
      </c>
      <c r="F73" s="40">
        <f t="shared" ref="F73:F136" si="3">ROUND(D73*E73,2)</f>
        <v>21.9</v>
      </c>
    </row>
    <row r="74" spans="1:6" hidden="1" outlineLevel="1" x14ac:dyDescent="0.4">
      <c r="A74" s="45">
        <v>45673</v>
      </c>
      <c r="B74" s="46">
        <v>24</v>
      </c>
      <c r="C74" s="46">
        <v>24.18</v>
      </c>
      <c r="D74" s="11">
        <f t="shared" si="2"/>
        <v>24.09</v>
      </c>
      <c r="E74" s="46">
        <v>0.92500000000000004</v>
      </c>
      <c r="F74" s="40">
        <f t="shared" si="3"/>
        <v>22.28</v>
      </c>
    </row>
    <row r="75" spans="1:6" hidden="1" outlineLevel="1" x14ac:dyDescent="0.4">
      <c r="A75" s="45">
        <v>45674</v>
      </c>
      <c r="B75" s="46">
        <v>24.01</v>
      </c>
      <c r="C75" s="46">
        <v>24.19</v>
      </c>
      <c r="D75" s="11">
        <f t="shared" si="2"/>
        <v>24.1</v>
      </c>
      <c r="E75" s="46">
        <v>0.91500000000000004</v>
      </c>
      <c r="F75" s="40">
        <f t="shared" si="3"/>
        <v>22.05</v>
      </c>
    </row>
    <row r="76" spans="1:6" hidden="1" outlineLevel="1" x14ac:dyDescent="0.4">
      <c r="A76" s="45">
        <v>45677</v>
      </c>
      <c r="B76" s="46">
        <v>23.96</v>
      </c>
      <c r="C76" s="46">
        <v>24.14</v>
      </c>
      <c r="D76" s="11">
        <f t="shared" si="2"/>
        <v>24.05</v>
      </c>
      <c r="E76" s="46">
        <v>0.91500000000000004</v>
      </c>
      <c r="F76" s="40">
        <f t="shared" si="3"/>
        <v>22.01</v>
      </c>
    </row>
    <row r="77" spans="1:6" hidden="1" outlineLevel="1" x14ac:dyDescent="0.4">
      <c r="A77" s="45">
        <v>45678</v>
      </c>
      <c r="B77" s="46">
        <v>24.04</v>
      </c>
      <c r="C77" s="46">
        <v>24.22</v>
      </c>
      <c r="D77" s="11">
        <f t="shared" si="2"/>
        <v>24.13</v>
      </c>
      <c r="E77" s="46">
        <v>0.90500000000000003</v>
      </c>
      <c r="F77" s="40">
        <f t="shared" si="3"/>
        <v>21.84</v>
      </c>
    </row>
    <row r="78" spans="1:6" hidden="1" outlineLevel="1" x14ac:dyDescent="0.4">
      <c r="A78" s="45">
        <v>45679</v>
      </c>
      <c r="B78" s="46">
        <v>24.1</v>
      </c>
      <c r="C78" s="46">
        <v>24.28</v>
      </c>
      <c r="D78" s="11">
        <f t="shared" si="2"/>
        <v>24.19</v>
      </c>
      <c r="E78" s="46">
        <v>0.89</v>
      </c>
      <c r="F78" s="40">
        <f t="shared" si="3"/>
        <v>21.53</v>
      </c>
    </row>
    <row r="79" spans="1:6" hidden="1" outlineLevel="1" x14ac:dyDescent="0.4">
      <c r="A79" s="45">
        <v>45691</v>
      </c>
      <c r="B79" s="46">
        <v>24.02</v>
      </c>
      <c r="C79" s="46">
        <v>24.2</v>
      </c>
      <c r="D79" s="11">
        <f t="shared" si="2"/>
        <v>24.11</v>
      </c>
      <c r="E79" s="46">
        <v>0.91</v>
      </c>
      <c r="F79" s="40">
        <f t="shared" si="3"/>
        <v>21.94</v>
      </c>
    </row>
    <row r="80" spans="1:6" hidden="1" outlineLevel="1" x14ac:dyDescent="0.4">
      <c r="A80" s="45">
        <v>45692</v>
      </c>
      <c r="B80" s="46">
        <v>24.18</v>
      </c>
      <c r="C80" s="46">
        <v>24.36</v>
      </c>
      <c r="D80" s="11">
        <f t="shared" si="2"/>
        <v>24.27</v>
      </c>
      <c r="E80" s="46">
        <v>0.9</v>
      </c>
      <c r="F80" s="40">
        <f t="shared" si="3"/>
        <v>21.84</v>
      </c>
    </row>
    <row r="81" spans="1:6" hidden="1" outlineLevel="1" x14ac:dyDescent="0.4">
      <c r="A81" s="45">
        <v>45693</v>
      </c>
      <c r="B81" s="46">
        <v>24.25</v>
      </c>
      <c r="C81" s="46">
        <v>24.43</v>
      </c>
      <c r="D81" s="11">
        <f t="shared" si="2"/>
        <v>24.34</v>
      </c>
      <c r="E81" s="46">
        <v>0.9</v>
      </c>
      <c r="F81" s="40">
        <f t="shared" si="3"/>
        <v>21.91</v>
      </c>
    </row>
    <row r="82" spans="1:6" hidden="1" outlineLevel="1" x14ac:dyDescent="0.4">
      <c r="A82" s="45">
        <v>45694</v>
      </c>
      <c r="B82" s="46">
        <v>24.19</v>
      </c>
      <c r="C82" s="46">
        <v>24.37</v>
      </c>
      <c r="D82" s="11">
        <f t="shared" si="2"/>
        <v>24.28</v>
      </c>
      <c r="E82" s="46">
        <v>0.89500000000000002</v>
      </c>
      <c r="F82" s="40">
        <f t="shared" si="3"/>
        <v>21.73</v>
      </c>
    </row>
    <row r="83" spans="1:6" hidden="1" outlineLevel="1" x14ac:dyDescent="0.4">
      <c r="A83" s="45">
        <v>45695</v>
      </c>
      <c r="B83" s="46">
        <v>24.17</v>
      </c>
      <c r="C83" s="46">
        <v>24.35</v>
      </c>
      <c r="D83" s="11">
        <f t="shared" si="2"/>
        <v>24.26</v>
      </c>
      <c r="E83" s="46">
        <v>0.89</v>
      </c>
      <c r="F83" s="40">
        <f t="shared" si="3"/>
        <v>21.59</v>
      </c>
    </row>
    <row r="84" spans="1:6" hidden="1" outlineLevel="1" x14ac:dyDescent="0.4">
      <c r="A84" s="45">
        <v>45698</v>
      </c>
      <c r="B84" s="46">
        <v>24.17</v>
      </c>
      <c r="C84" s="46">
        <v>24.35</v>
      </c>
      <c r="D84" s="11">
        <f t="shared" si="2"/>
        <v>24.26</v>
      </c>
      <c r="E84" s="46">
        <v>0.9</v>
      </c>
      <c r="F84" s="40">
        <f t="shared" si="3"/>
        <v>21.83</v>
      </c>
    </row>
    <row r="85" spans="1:6" hidden="1" outlineLevel="1" x14ac:dyDescent="0.4">
      <c r="A85" s="45">
        <v>45699</v>
      </c>
      <c r="B85" s="46">
        <v>24.14</v>
      </c>
      <c r="C85" s="46">
        <v>24.32</v>
      </c>
      <c r="D85" s="11">
        <f t="shared" ref="D85:D148" si="4">AVERAGE(B85:C85)</f>
        <v>24.23</v>
      </c>
      <c r="E85" s="46">
        <v>0.9</v>
      </c>
      <c r="F85" s="40">
        <f t="shared" si="3"/>
        <v>21.81</v>
      </c>
    </row>
    <row r="86" spans="1:6" hidden="1" outlineLevel="1" x14ac:dyDescent="0.4">
      <c r="A86" s="45">
        <v>45700</v>
      </c>
      <c r="B86" s="46">
        <v>24.19</v>
      </c>
      <c r="C86" s="46">
        <v>24.37</v>
      </c>
      <c r="D86" s="11">
        <f t="shared" si="4"/>
        <v>24.28</v>
      </c>
      <c r="E86" s="46">
        <v>0.875</v>
      </c>
      <c r="F86" s="40">
        <f t="shared" si="3"/>
        <v>21.25</v>
      </c>
    </row>
    <row r="87" spans="1:6" hidden="1" outlineLevel="1" x14ac:dyDescent="0.4">
      <c r="A87" s="45">
        <v>45701</v>
      </c>
      <c r="B87" s="46">
        <v>24.23</v>
      </c>
      <c r="C87" s="46">
        <v>24.41</v>
      </c>
      <c r="D87" s="11">
        <f t="shared" si="4"/>
        <v>24.32</v>
      </c>
      <c r="E87" s="46">
        <v>0.86499999999999999</v>
      </c>
      <c r="F87" s="40">
        <f t="shared" si="3"/>
        <v>21.04</v>
      </c>
    </row>
    <row r="88" spans="1:6" hidden="1" outlineLevel="1" x14ac:dyDescent="0.4">
      <c r="A88" s="45">
        <v>45702</v>
      </c>
      <c r="B88" s="46">
        <v>24.33</v>
      </c>
      <c r="C88" s="46">
        <v>24.51</v>
      </c>
      <c r="D88" s="11">
        <f t="shared" si="4"/>
        <v>24.42</v>
      </c>
      <c r="E88" s="46">
        <v>0.85499999999999998</v>
      </c>
      <c r="F88" s="40">
        <f t="shared" si="3"/>
        <v>20.88</v>
      </c>
    </row>
    <row r="89" spans="1:6" hidden="1" outlineLevel="1" x14ac:dyDescent="0.4">
      <c r="A89" s="45">
        <v>45705</v>
      </c>
      <c r="B89" s="46">
        <v>24.32</v>
      </c>
      <c r="C89" s="46">
        <v>24.5</v>
      </c>
      <c r="D89" s="11">
        <f t="shared" si="4"/>
        <v>24.41</v>
      </c>
      <c r="E89" s="46">
        <v>0.85</v>
      </c>
      <c r="F89" s="40">
        <f t="shared" si="3"/>
        <v>20.75</v>
      </c>
    </row>
    <row r="90" spans="1:6" hidden="1" outlineLevel="1" x14ac:dyDescent="0.4">
      <c r="A90" s="45">
        <v>45706</v>
      </c>
      <c r="B90" s="46">
        <v>24.33</v>
      </c>
      <c r="C90" s="46">
        <v>24.51</v>
      </c>
      <c r="D90" s="11">
        <f t="shared" si="4"/>
        <v>24.42</v>
      </c>
      <c r="E90" s="46">
        <v>0.82499999999999996</v>
      </c>
      <c r="F90" s="40">
        <f t="shared" si="3"/>
        <v>20.149999999999999</v>
      </c>
    </row>
    <row r="91" spans="1:6" hidden="1" outlineLevel="1" x14ac:dyDescent="0.4">
      <c r="A91" s="45">
        <v>45707</v>
      </c>
      <c r="B91" s="46">
        <v>24.32</v>
      </c>
      <c r="C91" s="46">
        <v>24.5</v>
      </c>
      <c r="D91" s="11">
        <f t="shared" si="4"/>
        <v>24.41</v>
      </c>
      <c r="E91" s="46">
        <v>0.82</v>
      </c>
      <c r="F91" s="40">
        <f t="shared" si="3"/>
        <v>20.02</v>
      </c>
    </row>
    <row r="92" spans="1:6" hidden="1" outlineLevel="1" x14ac:dyDescent="0.4">
      <c r="A92" s="45">
        <v>45708</v>
      </c>
      <c r="B92" s="46">
        <v>24.4</v>
      </c>
      <c r="C92" s="46">
        <v>24.58</v>
      </c>
      <c r="D92" s="11">
        <f t="shared" si="4"/>
        <v>24.49</v>
      </c>
      <c r="E92" s="46">
        <v>0.84</v>
      </c>
      <c r="F92" s="40">
        <f t="shared" si="3"/>
        <v>20.57</v>
      </c>
    </row>
    <row r="93" spans="1:6" hidden="1" outlineLevel="1" x14ac:dyDescent="0.4">
      <c r="A93" s="45">
        <v>45709</v>
      </c>
      <c r="B93" s="46">
        <v>24.44</v>
      </c>
      <c r="C93" s="46">
        <v>24.62</v>
      </c>
      <c r="D93" s="11">
        <f t="shared" si="4"/>
        <v>24.53</v>
      </c>
      <c r="E93" s="46">
        <v>0.85499999999999998</v>
      </c>
      <c r="F93" s="40">
        <f t="shared" si="3"/>
        <v>20.97</v>
      </c>
    </row>
    <row r="94" spans="1:6" hidden="1" outlineLevel="1" x14ac:dyDescent="0.4">
      <c r="A94" s="45">
        <v>45712</v>
      </c>
      <c r="B94" s="46">
        <v>24.39</v>
      </c>
      <c r="C94" s="46">
        <v>24.57</v>
      </c>
      <c r="D94" s="11">
        <f t="shared" si="4"/>
        <v>24.48</v>
      </c>
      <c r="E94" s="46">
        <v>0.85499999999999998</v>
      </c>
      <c r="F94" s="40">
        <f t="shared" si="3"/>
        <v>20.93</v>
      </c>
    </row>
    <row r="95" spans="1:6" hidden="1" outlineLevel="1" x14ac:dyDescent="0.4">
      <c r="A95" s="45">
        <v>45713</v>
      </c>
      <c r="B95" s="46">
        <v>24.41</v>
      </c>
      <c r="C95" s="46">
        <v>24.59</v>
      </c>
      <c r="D95" s="11">
        <f t="shared" si="4"/>
        <v>24.5</v>
      </c>
      <c r="E95" s="47">
        <v>0.85499999999999998</v>
      </c>
      <c r="F95" s="40">
        <f t="shared" si="3"/>
        <v>20.95</v>
      </c>
    </row>
    <row r="96" spans="1:6" hidden="1" outlineLevel="1" x14ac:dyDescent="0.4">
      <c r="A96" s="45">
        <v>45714</v>
      </c>
      <c r="B96" s="46">
        <v>24.42</v>
      </c>
      <c r="C96" s="46">
        <v>24.6</v>
      </c>
      <c r="D96" s="11">
        <f t="shared" si="4"/>
        <v>24.51</v>
      </c>
      <c r="E96" s="47">
        <v>0.81499999999999995</v>
      </c>
      <c r="F96" s="40">
        <f t="shared" si="3"/>
        <v>19.98</v>
      </c>
    </row>
    <row r="97" spans="1:6" hidden="1" outlineLevel="1" x14ac:dyDescent="0.4">
      <c r="A97" s="45">
        <v>45715</v>
      </c>
      <c r="B97" s="46">
        <v>24.4</v>
      </c>
      <c r="C97" s="46">
        <v>24.58</v>
      </c>
      <c r="D97" s="11">
        <f t="shared" si="4"/>
        <v>24.49</v>
      </c>
      <c r="E97" s="47">
        <v>0.80500000000000005</v>
      </c>
      <c r="F97" s="40">
        <f t="shared" si="3"/>
        <v>19.71</v>
      </c>
    </row>
    <row r="98" spans="1:6" hidden="1" outlineLevel="1" x14ac:dyDescent="0.4">
      <c r="A98" s="45">
        <v>45719</v>
      </c>
      <c r="B98" s="46">
        <v>24.33</v>
      </c>
      <c r="C98" s="46">
        <v>24.51</v>
      </c>
      <c r="D98" s="11">
        <f t="shared" si="4"/>
        <v>24.42</v>
      </c>
      <c r="E98" s="47">
        <v>0.84499999999999997</v>
      </c>
      <c r="F98" s="40">
        <f t="shared" si="3"/>
        <v>20.63</v>
      </c>
    </row>
    <row r="99" spans="1:6" hidden="1" outlineLevel="1" x14ac:dyDescent="0.4">
      <c r="A99" s="45">
        <v>45720</v>
      </c>
      <c r="B99" s="46">
        <v>24.37</v>
      </c>
      <c r="C99" s="46">
        <v>24.55</v>
      </c>
      <c r="D99" s="11">
        <f t="shared" si="4"/>
        <v>24.46</v>
      </c>
      <c r="E99" s="47">
        <v>0.83</v>
      </c>
      <c r="F99" s="40">
        <f t="shared" si="3"/>
        <v>20.3</v>
      </c>
    </row>
    <row r="100" spans="1:6" hidden="1" outlineLevel="1" x14ac:dyDescent="0.4">
      <c r="A100" s="45">
        <v>45721</v>
      </c>
      <c r="B100" s="46">
        <v>24.48</v>
      </c>
      <c r="C100" s="46">
        <v>24.66</v>
      </c>
      <c r="D100" s="11">
        <f t="shared" si="4"/>
        <v>24.57</v>
      </c>
      <c r="E100" s="47">
        <v>0.85</v>
      </c>
      <c r="F100" s="40">
        <f t="shared" si="3"/>
        <v>20.88</v>
      </c>
    </row>
    <row r="101" spans="1:6" hidden="1" outlineLevel="1" x14ac:dyDescent="0.4">
      <c r="A101" s="45">
        <v>45722</v>
      </c>
      <c r="B101" s="46">
        <v>24.56</v>
      </c>
      <c r="C101" s="46">
        <v>24.74</v>
      </c>
      <c r="D101" s="11">
        <f t="shared" si="4"/>
        <v>24.65</v>
      </c>
      <c r="E101" s="47">
        <v>0.84</v>
      </c>
      <c r="F101" s="40">
        <f t="shared" si="3"/>
        <v>20.71</v>
      </c>
    </row>
    <row r="102" spans="1:6" hidden="1" outlineLevel="1" x14ac:dyDescent="0.4">
      <c r="A102" s="45">
        <v>45723</v>
      </c>
      <c r="B102" s="46">
        <v>24.58</v>
      </c>
      <c r="C102" s="46">
        <v>24.76</v>
      </c>
      <c r="D102" s="11">
        <f t="shared" si="4"/>
        <v>24.67</v>
      </c>
      <c r="E102" s="47">
        <v>0.83499999999999996</v>
      </c>
      <c r="F102" s="40">
        <f t="shared" si="3"/>
        <v>20.6</v>
      </c>
    </row>
    <row r="103" spans="1:6" hidden="1" outlineLevel="1" x14ac:dyDescent="0.4">
      <c r="A103" s="45">
        <v>45726</v>
      </c>
      <c r="B103" s="46">
        <v>24.62</v>
      </c>
      <c r="C103" s="46">
        <v>24.8</v>
      </c>
      <c r="D103" s="11">
        <f t="shared" si="4"/>
        <v>24.71</v>
      </c>
      <c r="E103" s="47">
        <v>0.85</v>
      </c>
      <c r="F103" s="40">
        <f t="shared" si="3"/>
        <v>21</v>
      </c>
    </row>
    <row r="104" spans="1:6" hidden="1" outlineLevel="1" x14ac:dyDescent="0.4">
      <c r="A104" s="45">
        <v>45727</v>
      </c>
      <c r="B104" s="46">
        <v>24.62</v>
      </c>
      <c r="C104" s="46">
        <v>24.8</v>
      </c>
      <c r="D104" s="11">
        <f t="shared" si="4"/>
        <v>24.71</v>
      </c>
      <c r="E104" s="47">
        <v>0.81499999999999995</v>
      </c>
      <c r="F104" s="40">
        <f t="shared" si="3"/>
        <v>20.14</v>
      </c>
    </row>
    <row r="105" spans="1:6" hidden="1" outlineLevel="1" x14ac:dyDescent="0.4">
      <c r="A105" s="45">
        <v>45728</v>
      </c>
      <c r="B105" s="46">
        <v>24.63</v>
      </c>
      <c r="C105" s="46">
        <v>24.81</v>
      </c>
      <c r="D105" s="11">
        <f t="shared" si="4"/>
        <v>24.72</v>
      </c>
      <c r="E105" s="47">
        <v>0.80500000000000005</v>
      </c>
      <c r="F105" s="40">
        <f t="shared" si="3"/>
        <v>19.899999999999999</v>
      </c>
    </row>
    <row r="106" spans="1:6" hidden="1" outlineLevel="1" x14ac:dyDescent="0.4">
      <c r="A106" s="45">
        <v>45729</v>
      </c>
      <c r="B106" s="46">
        <v>24.64</v>
      </c>
      <c r="C106" s="46">
        <v>24.82</v>
      </c>
      <c r="D106" s="11">
        <f t="shared" si="4"/>
        <v>24.73</v>
      </c>
      <c r="E106" s="47">
        <v>0.80500000000000005</v>
      </c>
      <c r="F106" s="40">
        <f t="shared" si="3"/>
        <v>19.91</v>
      </c>
    </row>
    <row r="107" spans="1:6" hidden="1" outlineLevel="1" x14ac:dyDescent="0.4">
      <c r="A107" s="45">
        <v>45730</v>
      </c>
      <c r="B107" s="46">
        <v>24.59</v>
      </c>
      <c r="C107" s="46">
        <v>24.77</v>
      </c>
      <c r="D107" s="11">
        <f t="shared" si="4"/>
        <v>24.68</v>
      </c>
      <c r="E107" s="47">
        <v>0.79500000000000004</v>
      </c>
      <c r="F107" s="40">
        <f t="shared" si="3"/>
        <v>19.62</v>
      </c>
    </row>
    <row r="108" spans="1:6" hidden="1" outlineLevel="1" x14ac:dyDescent="0.4">
      <c r="A108" s="45">
        <v>45733</v>
      </c>
      <c r="B108" s="46">
        <v>24.66</v>
      </c>
      <c r="C108" s="46">
        <v>24.84</v>
      </c>
      <c r="D108" s="11">
        <f t="shared" si="4"/>
        <v>24.75</v>
      </c>
      <c r="E108" s="47">
        <v>0.78500000000000003</v>
      </c>
      <c r="F108" s="40">
        <f t="shared" si="3"/>
        <v>19.43</v>
      </c>
    </row>
    <row r="109" spans="1:6" hidden="1" outlineLevel="1" x14ac:dyDescent="0.4">
      <c r="A109" s="45">
        <v>45734</v>
      </c>
      <c r="B109" s="46">
        <v>24.72</v>
      </c>
      <c r="C109" s="46">
        <v>24.9</v>
      </c>
      <c r="D109" s="11">
        <f t="shared" si="4"/>
        <v>24.81</v>
      </c>
      <c r="E109" s="47">
        <v>0.78</v>
      </c>
      <c r="F109" s="40">
        <f t="shared" si="3"/>
        <v>19.350000000000001</v>
      </c>
    </row>
    <row r="110" spans="1:6" hidden="1" outlineLevel="1" x14ac:dyDescent="0.4">
      <c r="A110" s="45">
        <v>45735</v>
      </c>
      <c r="B110" s="46">
        <v>24.69</v>
      </c>
      <c r="C110" s="46">
        <v>24.87</v>
      </c>
      <c r="D110" s="11">
        <f t="shared" si="4"/>
        <v>24.78</v>
      </c>
      <c r="E110" s="47">
        <v>0.79500000000000004</v>
      </c>
      <c r="F110" s="40">
        <f t="shared" si="3"/>
        <v>19.7</v>
      </c>
    </row>
    <row r="111" spans="1:6" hidden="1" outlineLevel="1" x14ac:dyDescent="0.4">
      <c r="A111" s="45">
        <v>45736</v>
      </c>
      <c r="B111" s="46">
        <v>24.69</v>
      </c>
      <c r="C111" s="46">
        <v>24.87</v>
      </c>
      <c r="D111" s="11">
        <f t="shared" si="4"/>
        <v>24.78</v>
      </c>
      <c r="E111" s="47">
        <v>0.78500000000000003</v>
      </c>
      <c r="F111" s="40">
        <f t="shared" si="3"/>
        <v>19.45</v>
      </c>
    </row>
    <row r="112" spans="1:6" hidden="1" outlineLevel="1" x14ac:dyDescent="0.4">
      <c r="A112" s="45">
        <v>45737</v>
      </c>
      <c r="B112" s="46">
        <v>24.65</v>
      </c>
      <c r="C112" s="46">
        <v>24.83</v>
      </c>
      <c r="D112" s="11">
        <f t="shared" si="4"/>
        <v>24.74</v>
      </c>
      <c r="E112" s="47">
        <v>0.78</v>
      </c>
      <c r="F112" s="40">
        <f t="shared" si="3"/>
        <v>19.3</v>
      </c>
    </row>
    <row r="113" spans="1:6" hidden="1" outlineLevel="1" x14ac:dyDescent="0.4">
      <c r="A113" s="45">
        <v>45740</v>
      </c>
      <c r="B113" s="46">
        <v>24.61</v>
      </c>
      <c r="C113" s="46">
        <v>24.79</v>
      </c>
      <c r="D113" s="11">
        <f t="shared" si="4"/>
        <v>24.7</v>
      </c>
      <c r="E113" s="47">
        <v>0.78</v>
      </c>
      <c r="F113" s="40">
        <f t="shared" si="3"/>
        <v>19.27</v>
      </c>
    </row>
    <row r="114" spans="1:6" hidden="1" outlineLevel="1" x14ac:dyDescent="0.4">
      <c r="A114" s="45">
        <v>45741</v>
      </c>
      <c r="B114" s="46">
        <v>24.62</v>
      </c>
      <c r="C114" s="46">
        <v>24.8</v>
      </c>
      <c r="D114" s="11">
        <f t="shared" si="4"/>
        <v>24.71</v>
      </c>
      <c r="E114" s="47">
        <v>0.78</v>
      </c>
      <c r="F114" s="40">
        <f t="shared" si="3"/>
        <v>19.27</v>
      </c>
    </row>
    <row r="115" spans="1:6" hidden="1" outlineLevel="1" x14ac:dyDescent="0.4">
      <c r="A115" s="45">
        <v>45742</v>
      </c>
      <c r="B115" s="46">
        <v>24.67</v>
      </c>
      <c r="C115" s="46">
        <v>24.85</v>
      </c>
      <c r="D115" s="11">
        <f t="shared" si="4"/>
        <v>24.76</v>
      </c>
      <c r="E115" s="47">
        <v>0.78</v>
      </c>
      <c r="F115" s="40">
        <f t="shared" si="3"/>
        <v>19.309999999999999</v>
      </c>
    </row>
    <row r="116" spans="1:6" hidden="1" outlineLevel="1" x14ac:dyDescent="0.4">
      <c r="A116" s="45">
        <v>45743</v>
      </c>
      <c r="B116" s="46">
        <v>24.63</v>
      </c>
      <c r="C116" s="46">
        <v>24.81</v>
      </c>
      <c r="D116" s="11">
        <f t="shared" si="4"/>
        <v>24.72</v>
      </c>
      <c r="E116" s="47">
        <v>0.78</v>
      </c>
      <c r="F116" s="40">
        <f t="shared" si="3"/>
        <v>19.28</v>
      </c>
    </row>
    <row r="117" spans="1:6" hidden="1" outlineLevel="1" x14ac:dyDescent="0.4">
      <c r="A117" s="45">
        <v>45744</v>
      </c>
      <c r="B117" s="46">
        <v>24.61</v>
      </c>
      <c r="C117" s="46">
        <v>24.79</v>
      </c>
      <c r="D117" s="11">
        <f t="shared" si="4"/>
        <v>24.7</v>
      </c>
      <c r="E117" s="47">
        <v>0.78500000000000003</v>
      </c>
      <c r="F117" s="40">
        <f t="shared" si="3"/>
        <v>19.39</v>
      </c>
    </row>
    <row r="118" spans="1:6" hidden="1" outlineLevel="1" x14ac:dyDescent="0.4">
      <c r="A118" s="45">
        <v>45747</v>
      </c>
      <c r="B118" s="46">
        <v>24.68</v>
      </c>
      <c r="C118" s="46">
        <v>24.86</v>
      </c>
      <c r="D118" s="11">
        <f t="shared" si="4"/>
        <v>24.77</v>
      </c>
      <c r="E118" s="47">
        <v>0.78500000000000003</v>
      </c>
      <c r="F118" s="40">
        <f t="shared" si="3"/>
        <v>19.440000000000001</v>
      </c>
    </row>
    <row r="119" spans="1:6" hidden="1" outlineLevel="1" x14ac:dyDescent="0.4">
      <c r="A119" s="45">
        <v>45748</v>
      </c>
      <c r="B119" s="46">
        <v>24.63</v>
      </c>
      <c r="C119" s="46">
        <v>24.81</v>
      </c>
      <c r="D119" s="11">
        <f t="shared" si="4"/>
        <v>24.72</v>
      </c>
      <c r="E119" s="47">
        <v>0.78</v>
      </c>
      <c r="F119" s="40">
        <f t="shared" si="3"/>
        <v>19.28</v>
      </c>
    </row>
    <row r="120" spans="1:6" hidden="1" outlineLevel="1" x14ac:dyDescent="0.4">
      <c r="A120" s="45">
        <v>45749</v>
      </c>
      <c r="B120" s="46">
        <v>24.54</v>
      </c>
      <c r="C120" s="46">
        <v>24.72</v>
      </c>
      <c r="D120" s="11">
        <f t="shared" si="4"/>
        <v>24.63</v>
      </c>
      <c r="E120" s="47">
        <v>0.78</v>
      </c>
      <c r="F120" s="40">
        <f t="shared" si="3"/>
        <v>19.21</v>
      </c>
    </row>
    <row r="121" spans="1:6" hidden="1" outlineLevel="1" x14ac:dyDescent="0.4">
      <c r="A121" s="45">
        <v>45754</v>
      </c>
      <c r="B121" s="46">
        <v>24.45</v>
      </c>
      <c r="C121" s="46">
        <v>24.63</v>
      </c>
      <c r="D121" s="11">
        <f t="shared" si="4"/>
        <v>24.54</v>
      </c>
      <c r="E121" s="47">
        <v>0.76500000000000001</v>
      </c>
      <c r="F121" s="40">
        <f t="shared" si="3"/>
        <v>18.77</v>
      </c>
    </row>
    <row r="122" spans="1:6" hidden="1" outlineLevel="1" x14ac:dyDescent="0.4">
      <c r="A122" s="45">
        <v>45755</v>
      </c>
      <c r="B122" s="46">
        <v>24.35</v>
      </c>
      <c r="C122" s="46">
        <v>24.53</v>
      </c>
      <c r="D122" s="11">
        <f t="shared" si="4"/>
        <v>24.44</v>
      </c>
      <c r="E122" s="47">
        <v>0.75</v>
      </c>
      <c r="F122" s="40">
        <f t="shared" si="3"/>
        <v>18.329999999999998</v>
      </c>
    </row>
    <row r="123" spans="1:6" hidden="1" outlineLevel="1" x14ac:dyDescent="0.4">
      <c r="A123" s="45">
        <v>45756</v>
      </c>
      <c r="B123" s="46">
        <v>24.41</v>
      </c>
      <c r="C123" s="46">
        <v>24.59</v>
      </c>
      <c r="D123" s="11">
        <f t="shared" si="4"/>
        <v>24.5</v>
      </c>
      <c r="E123" s="47">
        <v>0.745</v>
      </c>
      <c r="F123" s="40">
        <f t="shared" si="3"/>
        <v>18.25</v>
      </c>
    </row>
    <row r="124" spans="1:6" hidden="1" outlineLevel="1" x14ac:dyDescent="0.4">
      <c r="A124" s="45">
        <v>45757</v>
      </c>
      <c r="B124" s="46">
        <v>24.45</v>
      </c>
      <c r="C124" s="46">
        <v>24.63</v>
      </c>
      <c r="D124" s="11">
        <f t="shared" si="4"/>
        <v>24.54</v>
      </c>
      <c r="E124" s="47">
        <v>0.75</v>
      </c>
      <c r="F124" s="40">
        <f t="shared" si="3"/>
        <v>18.41</v>
      </c>
    </row>
    <row r="125" spans="1:6" hidden="1" outlineLevel="1" x14ac:dyDescent="0.4">
      <c r="A125" s="45">
        <v>45758</v>
      </c>
      <c r="B125" s="46">
        <v>24.63</v>
      </c>
      <c r="C125" s="46">
        <v>24.81</v>
      </c>
      <c r="D125" s="11">
        <f t="shared" si="4"/>
        <v>24.72</v>
      </c>
      <c r="E125" s="47">
        <v>0.75</v>
      </c>
      <c r="F125" s="40">
        <f t="shared" si="3"/>
        <v>18.54</v>
      </c>
    </row>
    <row r="126" spans="1:6" hidden="1" outlineLevel="1" x14ac:dyDescent="0.4">
      <c r="A126" s="45">
        <v>45761</v>
      </c>
      <c r="B126" s="46">
        <v>24.63</v>
      </c>
      <c r="C126" s="46">
        <v>24.81</v>
      </c>
      <c r="D126" s="11">
        <f t="shared" si="4"/>
        <v>24.72</v>
      </c>
      <c r="E126" s="47">
        <v>0.745</v>
      </c>
      <c r="F126" s="40">
        <f t="shared" si="3"/>
        <v>18.420000000000002</v>
      </c>
    </row>
    <row r="127" spans="1:6" hidden="1" outlineLevel="1" x14ac:dyDescent="0.4">
      <c r="A127" s="45">
        <v>45762</v>
      </c>
      <c r="B127" s="46">
        <v>24.62</v>
      </c>
      <c r="C127" s="46">
        <v>24.8</v>
      </c>
      <c r="D127" s="11">
        <f t="shared" si="4"/>
        <v>24.71</v>
      </c>
      <c r="E127" s="47">
        <v>0.75</v>
      </c>
      <c r="F127" s="40">
        <f t="shared" si="3"/>
        <v>18.53</v>
      </c>
    </row>
    <row r="128" spans="1:6" hidden="1" outlineLevel="1" x14ac:dyDescent="0.4">
      <c r="A128" s="45">
        <v>45763</v>
      </c>
      <c r="B128" s="46">
        <v>24.66</v>
      </c>
      <c r="C128" s="46">
        <v>24.84</v>
      </c>
      <c r="D128" s="11">
        <f t="shared" si="4"/>
        <v>24.75</v>
      </c>
      <c r="E128" s="47">
        <v>0.75</v>
      </c>
      <c r="F128" s="40">
        <f t="shared" si="3"/>
        <v>18.559999999999999</v>
      </c>
    </row>
    <row r="129" spans="1:6" hidden="1" outlineLevel="1" x14ac:dyDescent="0.4">
      <c r="A129" s="45">
        <v>45764</v>
      </c>
      <c r="B129" s="46">
        <v>24.7</v>
      </c>
      <c r="C129" s="46">
        <v>24.88</v>
      </c>
      <c r="D129" s="11">
        <f t="shared" si="4"/>
        <v>24.79</v>
      </c>
      <c r="E129" s="47">
        <v>0.76500000000000001</v>
      </c>
      <c r="F129" s="40">
        <f t="shared" si="3"/>
        <v>18.96</v>
      </c>
    </row>
    <row r="130" spans="1:6" hidden="1" outlineLevel="1" x14ac:dyDescent="0.4">
      <c r="A130" s="45">
        <v>45765</v>
      </c>
      <c r="B130" s="46">
        <v>24.76</v>
      </c>
      <c r="C130" s="46">
        <v>24.94</v>
      </c>
      <c r="D130" s="11">
        <f t="shared" si="4"/>
        <v>24.85</v>
      </c>
      <c r="E130" s="47">
        <v>0.76500000000000001</v>
      </c>
      <c r="F130" s="40">
        <f t="shared" si="3"/>
        <v>19.010000000000002</v>
      </c>
    </row>
    <row r="131" spans="1:6" hidden="1" outlineLevel="1" x14ac:dyDescent="0.4">
      <c r="A131" s="45">
        <v>45768</v>
      </c>
      <c r="B131" s="46">
        <v>24.84</v>
      </c>
      <c r="C131" s="46">
        <v>25.02</v>
      </c>
      <c r="D131" s="11">
        <f t="shared" si="4"/>
        <v>24.93</v>
      </c>
      <c r="E131" s="47">
        <v>0.72</v>
      </c>
      <c r="F131" s="40">
        <f t="shared" si="3"/>
        <v>17.95</v>
      </c>
    </row>
    <row r="132" spans="1:6" hidden="1" outlineLevel="1" x14ac:dyDescent="0.4">
      <c r="A132" s="45">
        <v>45769</v>
      </c>
      <c r="B132" s="46">
        <v>24.78</v>
      </c>
      <c r="C132" s="46">
        <v>24.96</v>
      </c>
      <c r="D132" s="11">
        <f t="shared" si="4"/>
        <v>24.87</v>
      </c>
      <c r="E132" s="47">
        <v>0.78</v>
      </c>
      <c r="F132" s="40">
        <f t="shared" si="3"/>
        <v>19.399999999999999</v>
      </c>
    </row>
    <row r="133" spans="1:6" hidden="1" outlineLevel="1" x14ac:dyDescent="0.4">
      <c r="A133" s="45">
        <v>45770</v>
      </c>
      <c r="B133" s="46">
        <v>24.67</v>
      </c>
      <c r="C133" s="46">
        <v>24.85</v>
      </c>
      <c r="D133" s="11">
        <f t="shared" si="4"/>
        <v>24.76</v>
      </c>
      <c r="E133" s="47">
        <v>0.79</v>
      </c>
      <c r="F133" s="40">
        <f t="shared" si="3"/>
        <v>19.559999999999999</v>
      </c>
    </row>
    <row r="134" spans="1:6" hidden="1" outlineLevel="1" x14ac:dyDescent="0.4">
      <c r="A134" s="45">
        <v>45771</v>
      </c>
      <c r="B134" s="46">
        <v>24.69</v>
      </c>
      <c r="C134" s="46">
        <v>24.87</v>
      </c>
      <c r="D134" s="11">
        <f t="shared" si="4"/>
        <v>24.78</v>
      </c>
      <c r="E134" s="47">
        <v>0.79500000000000004</v>
      </c>
      <c r="F134" s="40">
        <f t="shared" si="3"/>
        <v>19.7</v>
      </c>
    </row>
    <row r="135" spans="1:6" hidden="1" outlineLevel="1" x14ac:dyDescent="0.4">
      <c r="A135" s="45">
        <v>45772</v>
      </c>
      <c r="B135" s="46">
        <v>24.68</v>
      </c>
      <c r="C135" s="46">
        <v>24.86</v>
      </c>
      <c r="D135" s="11">
        <f t="shared" si="4"/>
        <v>24.77</v>
      </c>
      <c r="E135" s="47">
        <v>0.79500000000000004</v>
      </c>
      <c r="F135" s="40">
        <f t="shared" si="3"/>
        <v>19.690000000000001</v>
      </c>
    </row>
    <row r="136" spans="1:6" hidden="1" outlineLevel="1" x14ac:dyDescent="0.4">
      <c r="A136" s="45">
        <v>45775</v>
      </c>
      <c r="B136" s="46">
        <v>24.6</v>
      </c>
      <c r="C136" s="46">
        <v>24.78</v>
      </c>
      <c r="D136" s="11">
        <f t="shared" si="4"/>
        <v>24.69</v>
      </c>
      <c r="E136" s="47">
        <v>0.79500000000000004</v>
      </c>
      <c r="F136" s="40">
        <f t="shared" si="3"/>
        <v>19.63</v>
      </c>
    </row>
    <row r="137" spans="1:6" hidden="1" outlineLevel="1" x14ac:dyDescent="0.4">
      <c r="A137" s="45">
        <v>45776</v>
      </c>
      <c r="B137" s="46">
        <v>24.57</v>
      </c>
      <c r="C137" s="46">
        <v>24.75</v>
      </c>
      <c r="D137" s="11">
        <f t="shared" si="4"/>
        <v>24.66</v>
      </c>
      <c r="E137" s="47">
        <v>0.8</v>
      </c>
      <c r="F137" s="40">
        <f t="shared" ref="F137:F200" si="5">ROUND(D137*E137,2)</f>
        <v>19.73</v>
      </c>
    </row>
    <row r="138" spans="1:6" hidden="1" outlineLevel="1" x14ac:dyDescent="0.4">
      <c r="A138" s="45">
        <v>45777</v>
      </c>
      <c r="B138" s="46">
        <v>24.42</v>
      </c>
      <c r="C138" s="46">
        <v>24.6</v>
      </c>
      <c r="D138" s="11">
        <f t="shared" si="4"/>
        <v>24.51</v>
      </c>
      <c r="E138" s="47">
        <v>0.82</v>
      </c>
      <c r="F138" s="40">
        <f t="shared" si="5"/>
        <v>20.100000000000001</v>
      </c>
    </row>
    <row r="139" spans="1:6" hidden="1" outlineLevel="1" x14ac:dyDescent="0.4">
      <c r="A139" s="45">
        <v>45779</v>
      </c>
      <c r="B139" s="46">
        <v>23.54</v>
      </c>
      <c r="C139" s="46">
        <v>23.72</v>
      </c>
      <c r="D139" s="11">
        <f t="shared" si="4"/>
        <v>23.63</v>
      </c>
      <c r="E139" s="47">
        <v>0.82</v>
      </c>
      <c r="F139" s="40">
        <f t="shared" si="5"/>
        <v>19.38</v>
      </c>
    </row>
    <row r="140" spans="1:6" hidden="1" outlineLevel="1" x14ac:dyDescent="0.4">
      <c r="A140" s="45">
        <v>45782</v>
      </c>
      <c r="B140" s="46">
        <v>23.24</v>
      </c>
      <c r="C140" s="46">
        <v>23.42</v>
      </c>
      <c r="D140" s="11">
        <f t="shared" si="4"/>
        <v>23.33</v>
      </c>
      <c r="E140" s="47">
        <v>0.81499999999999995</v>
      </c>
      <c r="F140" s="40">
        <f t="shared" si="5"/>
        <v>19.010000000000002</v>
      </c>
    </row>
    <row r="141" spans="1:6" hidden="1" outlineLevel="1" x14ac:dyDescent="0.4">
      <c r="A141" s="45">
        <v>45783</v>
      </c>
      <c r="B141" s="46">
        <v>23.36</v>
      </c>
      <c r="C141" s="46">
        <v>23.54</v>
      </c>
      <c r="D141" s="11">
        <f t="shared" si="4"/>
        <v>23.45</v>
      </c>
      <c r="E141" s="47">
        <v>0.82</v>
      </c>
      <c r="F141" s="40">
        <f t="shared" si="5"/>
        <v>19.23</v>
      </c>
    </row>
    <row r="142" spans="1:6" hidden="1" outlineLevel="1" x14ac:dyDescent="0.4">
      <c r="A142" s="45">
        <v>45784</v>
      </c>
      <c r="B142" s="46">
        <v>23.36</v>
      </c>
      <c r="C142" s="46">
        <v>23.54</v>
      </c>
      <c r="D142" s="11">
        <f t="shared" si="4"/>
        <v>23.45</v>
      </c>
      <c r="E142" s="47">
        <v>0.83499999999999996</v>
      </c>
      <c r="F142" s="40">
        <f t="shared" si="5"/>
        <v>19.579999999999998</v>
      </c>
    </row>
    <row r="143" spans="1:6" hidden="1" outlineLevel="1" x14ac:dyDescent="0.4">
      <c r="A143" s="45">
        <v>45785</v>
      </c>
      <c r="B143" s="46">
        <v>23.29</v>
      </c>
      <c r="C143" s="46">
        <v>23.47</v>
      </c>
      <c r="D143" s="11">
        <f t="shared" si="4"/>
        <v>23.38</v>
      </c>
      <c r="E143" s="47">
        <v>0.85</v>
      </c>
      <c r="F143" s="40">
        <f t="shared" si="5"/>
        <v>19.87</v>
      </c>
    </row>
    <row r="144" spans="1:6" hidden="1" outlineLevel="1" x14ac:dyDescent="0.4">
      <c r="A144" s="45">
        <v>45786</v>
      </c>
      <c r="B144" s="46">
        <v>23.25</v>
      </c>
      <c r="C144" s="46">
        <v>23.43</v>
      </c>
      <c r="D144" s="11">
        <f t="shared" si="4"/>
        <v>23.34</v>
      </c>
      <c r="E144" s="47">
        <v>0.86</v>
      </c>
      <c r="F144" s="40">
        <f t="shared" si="5"/>
        <v>20.07</v>
      </c>
    </row>
    <row r="145" spans="1:6" hidden="1" outlineLevel="1" x14ac:dyDescent="0.4">
      <c r="A145" s="45">
        <v>45789</v>
      </c>
      <c r="B145" s="46">
        <v>23.1</v>
      </c>
      <c r="C145" s="46">
        <v>23.28</v>
      </c>
      <c r="D145" s="11">
        <f t="shared" si="4"/>
        <v>23.19</v>
      </c>
      <c r="E145" s="47">
        <v>0.86</v>
      </c>
      <c r="F145" s="40">
        <f t="shared" si="5"/>
        <v>19.940000000000001</v>
      </c>
    </row>
    <row r="146" spans="1:6" hidden="1" outlineLevel="1" x14ac:dyDescent="0.4">
      <c r="A146" s="45">
        <v>45790</v>
      </c>
      <c r="B146" s="46">
        <v>23.25</v>
      </c>
      <c r="C146" s="46">
        <v>23.43</v>
      </c>
      <c r="D146" s="11">
        <f t="shared" si="4"/>
        <v>23.34</v>
      </c>
      <c r="E146" s="47">
        <v>0.87</v>
      </c>
      <c r="F146" s="40">
        <f t="shared" si="5"/>
        <v>20.309999999999999</v>
      </c>
    </row>
    <row r="147" spans="1:6" hidden="1" outlineLevel="1" x14ac:dyDescent="0.4">
      <c r="A147" s="45">
        <v>45791</v>
      </c>
      <c r="B147" s="46">
        <v>23.22</v>
      </c>
      <c r="C147" s="46">
        <v>23.4</v>
      </c>
      <c r="D147" s="11">
        <f t="shared" si="4"/>
        <v>23.31</v>
      </c>
      <c r="E147" s="47">
        <v>0.9</v>
      </c>
      <c r="F147" s="40">
        <f t="shared" si="5"/>
        <v>20.98</v>
      </c>
    </row>
    <row r="148" spans="1:6" hidden="1" outlineLevel="1" x14ac:dyDescent="0.4">
      <c r="A148" s="45">
        <v>45792</v>
      </c>
      <c r="B148" s="46">
        <v>23.16</v>
      </c>
      <c r="C148" s="46">
        <v>23.34</v>
      </c>
      <c r="D148" s="11">
        <f t="shared" si="4"/>
        <v>23.25</v>
      </c>
      <c r="E148" s="47">
        <v>0.90500000000000003</v>
      </c>
      <c r="F148" s="40">
        <f t="shared" si="5"/>
        <v>21.04</v>
      </c>
    </row>
    <row r="149" spans="1:6" hidden="1" outlineLevel="1" x14ac:dyDescent="0.4">
      <c r="A149" s="45">
        <v>45793</v>
      </c>
      <c r="B149" s="46">
        <v>23.18</v>
      </c>
      <c r="C149" s="46">
        <v>23.36</v>
      </c>
      <c r="D149" s="11">
        <f t="shared" ref="D149:D212" si="6">AVERAGE(B149:C149)</f>
        <v>23.27</v>
      </c>
      <c r="E149" s="47">
        <v>0.9</v>
      </c>
      <c r="F149" s="40">
        <f t="shared" si="5"/>
        <v>20.94</v>
      </c>
    </row>
    <row r="150" spans="1:6" hidden="1" outlineLevel="1" collapsed="1" x14ac:dyDescent="0.4">
      <c r="A150" s="45">
        <v>45796</v>
      </c>
      <c r="B150" s="46">
        <v>23.22</v>
      </c>
      <c r="C150" s="46">
        <v>23.4</v>
      </c>
      <c r="D150" s="11">
        <f t="shared" si="6"/>
        <v>23.31</v>
      </c>
      <c r="E150" s="47">
        <v>0.91</v>
      </c>
      <c r="F150" s="40">
        <f t="shared" si="5"/>
        <v>21.21</v>
      </c>
    </row>
    <row r="151" spans="1:6" hidden="1" outlineLevel="1" x14ac:dyDescent="0.4">
      <c r="A151" s="45">
        <v>45797</v>
      </c>
      <c r="B151" s="46">
        <v>23.23</v>
      </c>
      <c r="C151" s="46">
        <v>23.41</v>
      </c>
      <c r="D151" s="11">
        <f t="shared" si="6"/>
        <v>23.32</v>
      </c>
      <c r="E151" s="47">
        <v>0.95</v>
      </c>
      <c r="F151" s="40">
        <f t="shared" si="5"/>
        <v>22.15</v>
      </c>
    </row>
    <row r="152" spans="1:6" hidden="1" outlineLevel="1" x14ac:dyDescent="0.4">
      <c r="A152" s="45">
        <v>45798</v>
      </c>
      <c r="B152" s="46">
        <v>23.28</v>
      </c>
      <c r="C152" s="46">
        <v>23.46</v>
      </c>
      <c r="D152" s="11">
        <f t="shared" si="6"/>
        <v>23.37</v>
      </c>
      <c r="E152" s="47">
        <v>0.92</v>
      </c>
      <c r="F152" s="40">
        <f t="shared" si="5"/>
        <v>21.5</v>
      </c>
    </row>
    <row r="153" spans="1:6" hidden="1" outlineLevel="1" x14ac:dyDescent="0.4">
      <c r="A153" s="45">
        <v>45799</v>
      </c>
      <c r="B153" s="46">
        <v>23.2</v>
      </c>
      <c r="C153" s="46">
        <v>23.38</v>
      </c>
      <c r="D153" s="11">
        <f t="shared" si="6"/>
        <v>23.29</v>
      </c>
      <c r="E153" s="47">
        <v>0.86</v>
      </c>
      <c r="F153" s="40">
        <f t="shared" si="5"/>
        <v>20.03</v>
      </c>
    </row>
    <row r="154" spans="1:6" hidden="1" outlineLevel="1" x14ac:dyDescent="0.4">
      <c r="A154" s="45">
        <v>45800</v>
      </c>
      <c r="B154" s="46">
        <v>23.24</v>
      </c>
      <c r="C154" s="46">
        <v>23.42</v>
      </c>
      <c r="D154" s="11">
        <f t="shared" si="6"/>
        <v>23.33</v>
      </c>
      <c r="E154" s="47">
        <v>0.84499999999999997</v>
      </c>
      <c r="F154" s="40">
        <f t="shared" si="5"/>
        <v>19.71</v>
      </c>
    </row>
    <row r="155" spans="1:6" hidden="1" outlineLevel="1" x14ac:dyDescent="0.4">
      <c r="A155" s="45">
        <v>45803</v>
      </c>
      <c r="B155" s="46">
        <v>23.22</v>
      </c>
      <c r="C155" s="46">
        <v>23.4</v>
      </c>
      <c r="D155" s="11">
        <f t="shared" si="6"/>
        <v>23.31</v>
      </c>
      <c r="E155" s="47">
        <v>0.84</v>
      </c>
      <c r="F155" s="40">
        <f t="shared" si="5"/>
        <v>19.579999999999998</v>
      </c>
    </row>
    <row r="156" spans="1:6" hidden="1" outlineLevel="1" x14ac:dyDescent="0.4">
      <c r="A156" s="45">
        <v>45804</v>
      </c>
      <c r="B156" s="46">
        <v>23.17</v>
      </c>
      <c r="C156" s="46">
        <v>23.35</v>
      </c>
      <c r="D156" s="11">
        <f t="shared" si="6"/>
        <v>23.26</v>
      </c>
      <c r="E156" s="47">
        <v>0.875</v>
      </c>
      <c r="F156" s="40">
        <f t="shared" si="5"/>
        <v>20.350000000000001</v>
      </c>
    </row>
    <row r="157" spans="1:6" hidden="1" outlineLevel="1" x14ac:dyDescent="0.4">
      <c r="A157" s="45">
        <v>45805</v>
      </c>
      <c r="B157" s="46">
        <v>23.13</v>
      </c>
      <c r="C157" s="46">
        <v>23.31</v>
      </c>
      <c r="D157" s="11">
        <f t="shared" si="6"/>
        <v>23.22</v>
      </c>
      <c r="E157" s="47">
        <v>0.91</v>
      </c>
      <c r="F157" s="40">
        <f t="shared" si="5"/>
        <v>21.13</v>
      </c>
    </row>
    <row r="158" spans="1:6" hidden="1" outlineLevel="1" x14ac:dyDescent="0.4">
      <c r="A158" s="45">
        <v>45806</v>
      </c>
      <c r="B158" s="46">
        <v>23.1</v>
      </c>
      <c r="C158" s="46">
        <v>23.28</v>
      </c>
      <c r="D158" s="11">
        <f t="shared" si="6"/>
        <v>23.19</v>
      </c>
      <c r="E158" s="47">
        <v>0.91500000000000004</v>
      </c>
      <c r="F158" s="40">
        <f t="shared" si="5"/>
        <v>21.22</v>
      </c>
    </row>
    <row r="159" spans="1:6" hidden="1" outlineLevel="1" x14ac:dyDescent="0.4">
      <c r="A159" s="45">
        <v>45810</v>
      </c>
      <c r="B159" s="46">
        <v>23.23</v>
      </c>
      <c r="C159" s="46">
        <v>23.41</v>
      </c>
      <c r="D159" s="11">
        <f t="shared" si="6"/>
        <v>23.32</v>
      </c>
      <c r="E159" s="47">
        <v>0.91500000000000004</v>
      </c>
      <c r="F159" s="40">
        <f t="shared" si="5"/>
        <v>21.34</v>
      </c>
    </row>
    <row r="160" spans="1:6" hidden="1" outlineLevel="1" x14ac:dyDescent="0.4">
      <c r="A160" s="45">
        <v>45811</v>
      </c>
      <c r="B160" s="46">
        <v>23.22</v>
      </c>
      <c r="C160" s="46">
        <v>23.4</v>
      </c>
      <c r="D160" s="11">
        <f t="shared" si="6"/>
        <v>23.31</v>
      </c>
      <c r="E160" s="47">
        <v>0.91500000000000004</v>
      </c>
      <c r="F160" s="40">
        <f t="shared" si="5"/>
        <v>21.33</v>
      </c>
    </row>
    <row r="161" spans="1:6" hidden="1" outlineLevel="1" x14ac:dyDescent="0.4">
      <c r="A161" s="45">
        <v>45812</v>
      </c>
      <c r="B161" s="46">
        <v>23.13</v>
      </c>
      <c r="C161" s="46">
        <v>23.31</v>
      </c>
      <c r="D161" s="11">
        <f t="shared" si="6"/>
        <v>23.22</v>
      </c>
      <c r="E161" s="47">
        <v>0.96</v>
      </c>
      <c r="F161" s="40">
        <f t="shared" si="5"/>
        <v>22.29</v>
      </c>
    </row>
    <row r="162" spans="1:6" hidden="1" outlineLevel="1" x14ac:dyDescent="0.4">
      <c r="A162" s="45">
        <v>45813</v>
      </c>
      <c r="B162" s="46">
        <v>23.19</v>
      </c>
      <c r="C162" s="46">
        <v>23.37</v>
      </c>
      <c r="D162" s="11">
        <f t="shared" si="6"/>
        <v>23.28</v>
      </c>
      <c r="E162" s="47">
        <v>0.97</v>
      </c>
      <c r="F162" s="40">
        <f t="shared" si="5"/>
        <v>22.58</v>
      </c>
    </row>
    <row r="163" spans="1:6" hidden="1" outlineLevel="1" x14ac:dyDescent="0.4">
      <c r="A163" s="45">
        <v>45814</v>
      </c>
      <c r="B163" s="46">
        <v>23.18</v>
      </c>
      <c r="C163" s="46">
        <v>23.36</v>
      </c>
      <c r="D163" s="11">
        <f t="shared" si="6"/>
        <v>23.27</v>
      </c>
      <c r="E163" s="47">
        <v>0.99</v>
      </c>
      <c r="F163" s="40">
        <f t="shared" si="5"/>
        <v>23.04</v>
      </c>
    </row>
    <row r="164" spans="1:6" hidden="1" outlineLevel="1" x14ac:dyDescent="0.4">
      <c r="A164" s="45">
        <v>45817</v>
      </c>
      <c r="B164" s="46">
        <v>23.22</v>
      </c>
      <c r="C164" s="46">
        <v>23.4</v>
      </c>
      <c r="D164" s="11">
        <f t="shared" si="6"/>
        <v>23.31</v>
      </c>
      <c r="E164" s="47">
        <v>1</v>
      </c>
      <c r="F164" s="40">
        <f t="shared" si="5"/>
        <v>23.31</v>
      </c>
    </row>
    <row r="165" spans="1:6" hidden="1" outlineLevel="1" x14ac:dyDescent="0.4">
      <c r="A165" s="45">
        <v>45818</v>
      </c>
      <c r="B165" s="46">
        <v>23.18</v>
      </c>
      <c r="C165" s="46">
        <v>23.36</v>
      </c>
      <c r="D165" s="11">
        <f t="shared" si="6"/>
        <v>23.27</v>
      </c>
      <c r="E165" s="47">
        <v>1.01</v>
      </c>
      <c r="F165" s="40">
        <f t="shared" si="5"/>
        <v>23.5</v>
      </c>
    </row>
    <row r="166" spans="1:6" hidden="1" outlineLevel="1" x14ac:dyDescent="0.4">
      <c r="A166" s="45">
        <v>45819</v>
      </c>
      <c r="B166" s="46">
        <v>23.16</v>
      </c>
      <c r="C166" s="46">
        <v>23.34</v>
      </c>
      <c r="D166" s="11">
        <f t="shared" si="6"/>
        <v>23.25</v>
      </c>
      <c r="E166" s="47">
        <v>1.02</v>
      </c>
      <c r="F166" s="40">
        <f t="shared" si="5"/>
        <v>23.72</v>
      </c>
    </row>
    <row r="167" spans="1:6" hidden="1" outlineLevel="1" x14ac:dyDescent="0.4">
      <c r="A167" s="45">
        <v>45820</v>
      </c>
      <c r="B167" s="46">
        <v>23.03</v>
      </c>
      <c r="C167" s="46">
        <v>23.21</v>
      </c>
      <c r="D167" s="11">
        <f t="shared" si="6"/>
        <v>23.12</v>
      </c>
      <c r="E167" s="47">
        <v>1.02</v>
      </c>
      <c r="F167" s="40">
        <f t="shared" si="5"/>
        <v>23.58</v>
      </c>
    </row>
    <row r="168" spans="1:6" hidden="1" outlineLevel="1" x14ac:dyDescent="0.4">
      <c r="A168" s="45">
        <v>45821</v>
      </c>
      <c r="B168" s="46">
        <v>23.03</v>
      </c>
      <c r="C168" s="46">
        <v>23.21</v>
      </c>
      <c r="D168" s="11">
        <f t="shared" si="6"/>
        <v>23.12</v>
      </c>
      <c r="E168" s="47">
        <v>1.02</v>
      </c>
      <c r="F168" s="40">
        <f t="shared" si="5"/>
        <v>23.58</v>
      </c>
    </row>
    <row r="169" spans="1:6" hidden="1" outlineLevel="1" x14ac:dyDescent="0.4">
      <c r="A169" s="45">
        <v>45824</v>
      </c>
      <c r="B169" s="46">
        <v>22.96</v>
      </c>
      <c r="C169" s="46">
        <v>23.14</v>
      </c>
      <c r="D169" s="11">
        <f t="shared" si="6"/>
        <v>23.05</v>
      </c>
      <c r="E169" s="47">
        <v>1</v>
      </c>
      <c r="F169" s="40">
        <f t="shared" si="5"/>
        <v>23.05</v>
      </c>
    </row>
    <row r="170" spans="1:6" hidden="1" outlineLevel="1" x14ac:dyDescent="0.4">
      <c r="A170" s="45">
        <v>45825</v>
      </c>
      <c r="B170" s="46">
        <v>22.95</v>
      </c>
      <c r="C170" s="46">
        <v>23.13</v>
      </c>
      <c r="D170" s="11">
        <f t="shared" si="6"/>
        <v>23.04</v>
      </c>
      <c r="E170" s="47">
        <v>0.99</v>
      </c>
      <c r="F170" s="40">
        <f t="shared" si="5"/>
        <v>22.81</v>
      </c>
    </row>
    <row r="171" spans="1:6" hidden="1" outlineLevel="1" x14ac:dyDescent="0.4">
      <c r="A171" s="45">
        <v>45826</v>
      </c>
      <c r="B171" s="46">
        <v>22.91</v>
      </c>
      <c r="C171" s="46">
        <v>23.09</v>
      </c>
      <c r="D171" s="11">
        <f t="shared" si="6"/>
        <v>23</v>
      </c>
      <c r="E171" s="47">
        <v>1</v>
      </c>
      <c r="F171" s="40">
        <f t="shared" si="5"/>
        <v>23</v>
      </c>
    </row>
    <row r="172" spans="1:6" hidden="1" outlineLevel="1" x14ac:dyDescent="0.4">
      <c r="A172" s="45">
        <v>45827</v>
      </c>
      <c r="B172" s="46">
        <v>22.89</v>
      </c>
      <c r="C172" s="46">
        <v>23.07</v>
      </c>
      <c r="D172" s="11">
        <f t="shared" si="6"/>
        <v>22.98</v>
      </c>
      <c r="E172" s="47">
        <v>1.01</v>
      </c>
      <c r="F172" s="40">
        <f t="shared" si="5"/>
        <v>23.21</v>
      </c>
    </row>
    <row r="173" spans="1:6" hidden="1" outlineLevel="1" x14ac:dyDescent="0.4">
      <c r="A173" s="45">
        <v>45828</v>
      </c>
      <c r="B173" s="46">
        <v>22.89</v>
      </c>
      <c r="C173" s="46">
        <v>23.07</v>
      </c>
      <c r="D173" s="11">
        <f t="shared" si="6"/>
        <v>22.98</v>
      </c>
      <c r="E173" s="47">
        <v>1.02</v>
      </c>
      <c r="F173" s="40">
        <f t="shared" si="5"/>
        <v>23.44</v>
      </c>
    </row>
    <row r="174" spans="1:6" hidden="1" outlineLevel="1" x14ac:dyDescent="0.4">
      <c r="A174" s="45">
        <v>45831</v>
      </c>
      <c r="B174" s="46">
        <v>22.96</v>
      </c>
      <c r="C174" s="46">
        <v>23.14</v>
      </c>
      <c r="D174" s="11">
        <f t="shared" si="6"/>
        <v>23.05</v>
      </c>
      <c r="E174" s="47">
        <v>1.05</v>
      </c>
      <c r="F174" s="40">
        <f t="shared" si="5"/>
        <v>24.2</v>
      </c>
    </row>
    <row r="175" spans="1:6" hidden="1" outlineLevel="1" x14ac:dyDescent="0.4">
      <c r="A175" s="45">
        <v>45832</v>
      </c>
      <c r="B175" s="46">
        <v>22.96</v>
      </c>
      <c r="C175" s="46">
        <v>23.14</v>
      </c>
      <c r="D175" s="11">
        <f t="shared" si="6"/>
        <v>23.05</v>
      </c>
      <c r="E175" s="47">
        <v>1.06</v>
      </c>
      <c r="F175" s="40">
        <f t="shared" si="5"/>
        <v>24.43</v>
      </c>
    </row>
    <row r="176" spans="1:6" hidden="1" outlineLevel="1" x14ac:dyDescent="0.4">
      <c r="A176" s="45">
        <v>45833</v>
      </c>
      <c r="B176" s="46">
        <v>22.87</v>
      </c>
      <c r="C176" s="46">
        <v>23.05</v>
      </c>
      <c r="D176" s="11">
        <f t="shared" si="6"/>
        <v>22.96</v>
      </c>
      <c r="E176" s="47">
        <v>1.05</v>
      </c>
      <c r="F176" s="40">
        <f t="shared" si="5"/>
        <v>24.11</v>
      </c>
    </row>
    <row r="177" spans="1:6" hidden="1" outlineLevel="1" x14ac:dyDescent="0.4">
      <c r="A177" s="45">
        <v>45834</v>
      </c>
      <c r="B177" s="46">
        <v>22.8</v>
      </c>
      <c r="C177" s="46">
        <v>22.98</v>
      </c>
      <c r="D177" s="11">
        <f t="shared" si="6"/>
        <v>22.89</v>
      </c>
      <c r="E177" s="47">
        <v>1.04</v>
      </c>
      <c r="F177" s="40">
        <f t="shared" si="5"/>
        <v>23.81</v>
      </c>
    </row>
    <row r="178" spans="1:6" hidden="1" outlineLevel="1" x14ac:dyDescent="0.4">
      <c r="A178" s="45">
        <v>45835</v>
      </c>
      <c r="B178" s="46">
        <v>22.78</v>
      </c>
      <c r="C178" s="46">
        <v>22.96</v>
      </c>
      <c r="D178" s="11">
        <f t="shared" si="6"/>
        <v>22.87</v>
      </c>
      <c r="E178" s="47">
        <v>1.04</v>
      </c>
      <c r="F178" s="40">
        <f t="shared" si="5"/>
        <v>23.78</v>
      </c>
    </row>
    <row r="179" spans="1:6" hidden="1" outlineLevel="1" x14ac:dyDescent="0.4">
      <c r="A179" s="45">
        <v>45838</v>
      </c>
      <c r="B179" s="46">
        <v>22.91</v>
      </c>
      <c r="C179" s="46">
        <v>23.09</v>
      </c>
      <c r="D179" s="11">
        <f t="shared" si="6"/>
        <v>23</v>
      </c>
      <c r="E179" s="47">
        <v>1.02</v>
      </c>
      <c r="F179" s="40">
        <f t="shared" si="5"/>
        <v>23.46</v>
      </c>
    </row>
    <row r="180" spans="1:6" hidden="1" outlineLevel="1" x14ac:dyDescent="0.4">
      <c r="A180" s="45">
        <v>45839</v>
      </c>
      <c r="B180" s="46">
        <v>22.86</v>
      </c>
      <c r="C180" s="46">
        <v>23.04</v>
      </c>
      <c r="D180" s="11">
        <f t="shared" si="6"/>
        <v>22.95</v>
      </c>
      <c r="E180" s="47">
        <v>0.98499999999999999</v>
      </c>
      <c r="F180" s="40">
        <f t="shared" si="5"/>
        <v>22.61</v>
      </c>
    </row>
    <row r="181" spans="1:6" hidden="1" outlineLevel="1" x14ac:dyDescent="0.4">
      <c r="A181" s="45">
        <v>45840</v>
      </c>
      <c r="B181" s="46">
        <v>22.68</v>
      </c>
      <c r="C181" s="46">
        <v>22.86</v>
      </c>
      <c r="D181" s="11">
        <f t="shared" si="6"/>
        <v>22.77</v>
      </c>
      <c r="E181" s="47">
        <v>1.02</v>
      </c>
      <c r="F181" s="40">
        <f t="shared" si="5"/>
        <v>23.23</v>
      </c>
    </row>
    <row r="182" spans="1:6" hidden="1" outlineLevel="1" x14ac:dyDescent="0.4">
      <c r="A182" s="45">
        <v>45841</v>
      </c>
      <c r="B182" s="46">
        <v>22.57</v>
      </c>
      <c r="C182" s="46">
        <v>22.75</v>
      </c>
      <c r="D182" s="11">
        <f t="shared" si="6"/>
        <v>22.66</v>
      </c>
      <c r="E182" s="47">
        <v>1.06</v>
      </c>
      <c r="F182" s="40">
        <f t="shared" si="5"/>
        <v>24.02</v>
      </c>
    </row>
    <row r="183" spans="1:6" hidden="1" outlineLevel="1" x14ac:dyDescent="0.4">
      <c r="A183" s="45">
        <v>45842</v>
      </c>
      <c r="B183" s="46">
        <v>22.62</v>
      </c>
      <c r="C183" s="46">
        <v>22.8</v>
      </c>
      <c r="D183" s="11">
        <f t="shared" si="6"/>
        <v>22.71</v>
      </c>
      <c r="E183" s="47">
        <v>1.07</v>
      </c>
      <c r="F183" s="40">
        <f t="shared" si="5"/>
        <v>24.3</v>
      </c>
    </row>
    <row r="184" spans="1:6" hidden="1" outlineLevel="1" x14ac:dyDescent="0.4">
      <c r="A184" s="45">
        <v>45845</v>
      </c>
      <c r="B184" s="46">
        <v>22.64</v>
      </c>
      <c r="C184" s="46">
        <v>22.82</v>
      </c>
      <c r="D184" s="11">
        <f t="shared" si="6"/>
        <v>22.73</v>
      </c>
      <c r="E184" s="47">
        <v>1.1000000000000001</v>
      </c>
      <c r="F184" s="40">
        <f t="shared" si="5"/>
        <v>25</v>
      </c>
    </row>
    <row r="185" spans="1:6" hidden="1" outlineLevel="1" x14ac:dyDescent="0.4">
      <c r="A185" s="45">
        <v>45846</v>
      </c>
      <c r="B185" s="46">
        <v>22.68</v>
      </c>
      <c r="C185" s="46">
        <v>22.86</v>
      </c>
      <c r="D185" s="11">
        <f t="shared" si="6"/>
        <v>22.77</v>
      </c>
      <c r="E185" s="47">
        <v>1.0900000000000001</v>
      </c>
      <c r="F185" s="40">
        <f t="shared" si="5"/>
        <v>24.82</v>
      </c>
    </row>
    <row r="186" spans="1:6" hidden="1" outlineLevel="1" x14ac:dyDescent="0.4">
      <c r="A186" s="45">
        <v>45847</v>
      </c>
      <c r="B186" s="46">
        <v>22.67</v>
      </c>
      <c r="C186" s="46">
        <v>22.85</v>
      </c>
      <c r="D186" s="11">
        <f t="shared" si="6"/>
        <v>22.76</v>
      </c>
      <c r="E186" s="47">
        <v>1.1000000000000001</v>
      </c>
      <c r="F186" s="40">
        <f t="shared" si="5"/>
        <v>25.04</v>
      </c>
    </row>
    <row r="187" spans="1:6" hidden="1" outlineLevel="1" x14ac:dyDescent="0.4">
      <c r="A187" s="45">
        <v>45848</v>
      </c>
      <c r="B187" s="46">
        <v>22.77</v>
      </c>
      <c r="C187" s="46">
        <v>22.95</v>
      </c>
      <c r="D187" s="11">
        <f t="shared" si="6"/>
        <v>22.86</v>
      </c>
      <c r="E187" s="47">
        <v>1.0900000000000001</v>
      </c>
      <c r="F187" s="40">
        <f t="shared" si="5"/>
        <v>24.92</v>
      </c>
    </row>
    <row r="188" spans="1:6" hidden="1" outlineLevel="1" x14ac:dyDescent="0.4">
      <c r="A188" s="45">
        <v>45849</v>
      </c>
      <c r="B188" s="46">
        <v>22.72</v>
      </c>
      <c r="C188" s="46">
        <v>22.9</v>
      </c>
      <c r="D188" s="11">
        <f t="shared" si="6"/>
        <v>22.81</v>
      </c>
      <c r="E188" s="47">
        <v>1.0900000000000001</v>
      </c>
      <c r="F188" s="40">
        <f t="shared" si="5"/>
        <v>24.86</v>
      </c>
    </row>
    <row r="189" spans="1:6" hidden="1" outlineLevel="1" x14ac:dyDescent="0.4">
      <c r="A189" s="45">
        <v>45852</v>
      </c>
      <c r="B189" s="46">
        <v>22.78</v>
      </c>
      <c r="C189" s="46">
        <v>22.96</v>
      </c>
      <c r="D189" s="11">
        <f t="shared" si="6"/>
        <v>22.87</v>
      </c>
      <c r="E189" s="47">
        <v>1.0900000000000001</v>
      </c>
      <c r="F189" s="40">
        <f t="shared" si="5"/>
        <v>24.93</v>
      </c>
    </row>
    <row r="190" spans="1:6" hidden="1" outlineLevel="1" x14ac:dyDescent="0.4">
      <c r="A190" s="45">
        <v>45853</v>
      </c>
      <c r="B190" s="46">
        <v>22.78</v>
      </c>
      <c r="C190" s="46">
        <v>22.96</v>
      </c>
      <c r="D190" s="11">
        <f t="shared" si="6"/>
        <v>22.87</v>
      </c>
      <c r="E190" s="47">
        <v>1.02</v>
      </c>
      <c r="F190" s="40">
        <f t="shared" si="5"/>
        <v>23.33</v>
      </c>
    </row>
    <row r="191" spans="1:6" hidden="1" outlineLevel="1" x14ac:dyDescent="0.4">
      <c r="A191" s="45">
        <v>45854</v>
      </c>
      <c r="B191" s="46">
        <v>22.82</v>
      </c>
      <c r="C191" s="46">
        <v>23</v>
      </c>
      <c r="D191" s="11">
        <f t="shared" si="6"/>
        <v>22.91</v>
      </c>
      <c r="E191" s="47">
        <v>1.02</v>
      </c>
      <c r="F191" s="40">
        <f t="shared" si="5"/>
        <v>23.37</v>
      </c>
    </row>
    <row r="192" spans="1:6" hidden="1" outlineLevel="1" x14ac:dyDescent="0.4">
      <c r="A192" s="45">
        <v>45855</v>
      </c>
      <c r="B192" s="46">
        <v>22.78</v>
      </c>
      <c r="C192" s="46">
        <v>22.96</v>
      </c>
      <c r="D192" s="11">
        <f t="shared" si="6"/>
        <v>22.87</v>
      </c>
      <c r="E192" s="47">
        <v>1.03</v>
      </c>
      <c r="F192" s="40">
        <f t="shared" si="5"/>
        <v>23.56</v>
      </c>
    </row>
    <row r="193" spans="1:14" hidden="1" outlineLevel="1" x14ac:dyDescent="0.4">
      <c r="A193" s="45">
        <v>45856</v>
      </c>
      <c r="B193" s="46">
        <v>22.82</v>
      </c>
      <c r="C193" s="46">
        <v>23</v>
      </c>
      <c r="D193" s="11">
        <f t="shared" si="6"/>
        <v>22.91</v>
      </c>
      <c r="E193" s="47">
        <v>1.03</v>
      </c>
      <c r="F193" s="40">
        <f t="shared" si="5"/>
        <v>23.6</v>
      </c>
    </row>
    <row r="194" spans="1:14" hidden="1" outlineLevel="1" x14ac:dyDescent="0.4">
      <c r="A194" s="45">
        <v>45859</v>
      </c>
      <c r="B194" s="46">
        <v>22.83</v>
      </c>
      <c r="C194" s="46">
        <v>23.01</v>
      </c>
      <c r="D194" s="11">
        <f t="shared" si="6"/>
        <v>22.92</v>
      </c>
      <c r="E194" s="47">
        <v>1.03</v>
      </c>
      <c r="F194" s="40">
        <f t="shared" si="5"/>
        <v>23.61</v>
      </c>
    </row>
    <row r="195" spans="1:14" hidden="1" outlineLevel="1" x14ac:dyDescent="0.4">
      <c r="A195" s="45">
        <v>45860</v>
      </c>
      <c r="B195" s="46">
        <v>22.88</v>
      </c>
      <c r="C195" s="46">
        <v>23.06</v>
      </c>
      <c r="D195" s="11">
        <f t="shared" si="6"/>
        <v>22.97</v>
      </c>
      <c r="E195" s="47">
        <v>1.01</v>
      </c>
      <c r="F195" s="40">
        <f t="shared" si="5"/>
        <v>23.2</v>
      </c>
    </row>
    <row r="196" spans="1:14" hidden="1" outlineLevel="1" x14ac:dyDescent="0.4">
      <c r="A196" s="45">
        <v>45861</v>
      </c>
      <c r="B196" s="46">
        <v>22.88</v>
      </c>
      <c r="C196" s="46">
        <v>23.06</v>
      </c>
      <c r="D196" s="11">
        <f t="shared" si="6"/>
        <v>22.97</v>
      </c>
      <c r="E196" s="47">
        <v>1.05</v>
      </c>
      <c r="F196" s="40">
        <f t="shared" si="5"/>
        <v>24.12</v>
      </c>
    </row>
    <row r="197" spans="1:14" hidden="1" outlineLevel="1" x14ac:dyDescent="0.4">
      <c r="A197" s="45">
        <v>45862</v>
      </c>
      <c r="B197" s="46">
        <v>22.95</v>
      </c>
      <c r="C197" s="46">
        <v>23.13</v>
      </c>
      <c r="D197" s="11">
        <f t="shared" si="6"/>
        <v>23.04</v>
      </c>
      <c r="E197" s="47">
        <v>0.995</v>
      </c>
      <c r="F197" s="40">
        <f t="shared" si="5"/>
        <v>22.92</v>
      </c>
    </row>
    <row r="198" spans="1:14" hidden="1" outlineLevel="1" x14ac:dyDescent="0.4">
      <c r="A198" s="45">
        <v>45863</v>
      </c>
      <c r="B198" s="46">
        <v>22.92</v>
      </c>
      <c r="C198" s="46">
        <v>23.1</v>
      </c>
      <c r="D198" s="11">
        <f t="shared" si="6"/>
        <v>23.01</v>
      </c>
      <c r="E198" s="47">
        <v>1.01</v>
      </c>
      <c r="F198" s="40">
        <f t="shared" si="5"/>
        <v>23.24</v>
      </c>
    </row>
    <row r="199" spans="1:14" hidden="1" outlineLevel="1" x14ac:dyDescent="0.4">
      <c r="A199" s="45">
        <v>45866</v>
      </c>
      <c r="B199" s="46">
        <v>22.91</v>
      </c>
      <c r="C199" s="46">
        <v>23.09</v>
      </c>
      <c r="D199" s="11">
        <f t="shared" si="6"/>
        <v>23</v>
      </c>
      <c r="E199" s="47">
        <v>1.01</v>
      </c>
      <c r="F199" s="40">
        <f t="shared" si="5"/>
        <v>23.23</v>
      </c>
    </row>
    <row r="200" spans="1:14" hidden="1" outlineLevel="1" x14ac:dyDescent="0.4">
      <c r="A200" s="45">
        <v>45867</v>
      </c>
      <c r="B200" s="46">
        <v>22.99</v>
      </c>
      <c r="C200" s="46">
        <v>23.17</v>
      </c>
      <c r="D200" s="11">
        <f t="shared" si="6"/>
        <v>23.08</v>
      </c>
      <c r="E200" s="47">
        <v>0.99</v>
      </c>
      <c r="F200" s="40">
        <f t="shared" si="5"/>
        <v>22.85</v>
      </c>
      <c r="J200" s="5" t="s">
        <v>83</v>
      </c>
      <c r="K200" s="5"/>
      <c r="L200" s="43" t="s">
        <v>84</v>
      </c>
    </row>
    <row r="201" spans="1:14" hidden="1" outlineLevel="1" x14ac:dyDescent="0.4">
      <c r="A201" s="45">
        <v>45868</v>
      </c>
      <c r="B201" s="46">
        <v>22.99</v>
      </c>
      <c r="C201" s="46">
        <v>23.17</v>
      </c>
      <c r="D201" s="11">
        <f t="shared" si="6"/>
        <v>23.08</v>
      </c>
      <c r="E201" s="47">
        <v>1</v>
      </c>
      <c r="F201" s="40">
        <f t="shared" ref="F201:F264" si="7">ROUND(D201*E201,2)</f>
        <v>23.08</v>
      </c>
      <c r="J201" s="8" t="s">
        <v>92</v>
      </c>
      <c r="K201" s="8" t="s">
        <v>91</v>
      </c>
      <c r="L201" s="43"/>
    </row>
    <row r="202" spans="1:14" hidden="1" outlineLevel="1" x14ac:dyDescent="0.4">
      <c r="A202" s="45">
        <v>45869</v>
      </c>
      <c r="B202" s="46">
        <v>22.99</v>
      </c>
      <c r="C202" s="46">
        <v>23.17</v>
      </c>
      <c r="D202" s="11">
        <f t="shared" si="6"/>
        <v>23.08</v>
      </c>
      <c r="E202" s="47">
        <v>1</v>
      </c>
      <c r="F202" s="40">
        <f t="shared" si="7"/>
        <v>23.08</v>
      </c>
      <c r="G202" s="46">
        <v>29.655000000000001</v>
      </c>
      <c r="H202" s="46">
        <v>29.754999999999999</v>
      </c>
      <c r="I202" s="11">
        <f t="shared" ref="I202:I265" si="8">AVERAGE(G202:H202)</f>
        <v>29.704999999999998</v>
      </c>
      <c r="J202" s="47">
        <v>4.08</v>
      </c>
      <c r="K202" s="40">
        <f t="shared" ref="K202:K247" si="9">ROUND(I202*J202,2)</f>
        <v>121.2</v>
      </c>
      <c r="L202" s="45">
        <v>45868</v>
      </c>
      <c r="M202" s="48">
        <v>45869</v>
      </c>
      <c r="N202" s="11" t="str">
        <f>IF(M202&lt;&gt;A202,"新加坡假日，使用前一工作日收盤價","")&amp;IF(WORKDAY(L202,1)&lt;&gt;A202,"美國假日，使用臺灣前二工作日收盤價","")</f>
        <v/>
      </c>
    </row>
    <row r="203" spans="1:14" hidden="1" outlineLevel="1" x14ac:dyDescent="0.4">
      <c r="A203" s="45">
        <v>45870</v>
      </c>
      <c r="B203" s="46">
        <v>23.04</v>
      </c>
      <c r="C203" s="46">
        <v>23.22</v>
      </c>
      <c r="D203" s="11">
        <f t="shared" si="6"/>
        <v>23.13</v>
      </c>
      <c r="E203" s="47">
        <v>1</v>
      </c>
      <c r="F203" s="40">
        <f t="shared" si="7"/>
        <v>23.13</v>
      </c>
      <c r="G203" s="46">
        <v>29.965</v>
      </c>
      <c r="H203" s="46">
        <v>30.065000000000001</v>
      </c>
      <c r="I203" s="11">
        <f t="shared" si="8"/>
        <v>30.015000000000001</v>
      </c>
      <c r="J203" s="47">
        <v>4.5199999999999996</v>
      </c>
      <c r="K203" s="40">
        <f t="shared" si="9"/>
        <v>135.66999999999999</v>
      </c>
      <c r="L203" s="45">
        <v>45869</v>
      </c>
      <c r="M203" s="48">
        <v>45870</v>
      </c>
      <c r="N203" s="11" t="str">
        <f t="shared" ref="N203:N247" si="10">IF(M203&lt;&gt;A203,"新加坡假日，使用前一工作日收盤價","")&amp;IF(WORKDAY(L203,1)&lt;&gt;A203,"美國假日，使用臺灣前二工作日收盤價","")</f>
        <v/>
      </c>
    </row>
    <row r="204" spans="1:14" hidden="1" outlineLevel="1" x14ac:dyDescent="0.4">
      <c r="A204" s="45">
        <v>45873</v>
      </c>
      <c r="B204" s="46">
        <v>23.13</v>
      </c>
      <c r="C204" s="46">
        <v>23.31</v>
      </c>
      <c r="D204" s="11">
        <f t="shared" si="6"/>
        <v>23.22</v>
      </c>
      <c r="E204" s="47">
        <v>1</v>
      </c>
      <c r="F204" s="40">
        <f t="shared" si="7"/>
        <v>23.22</v>
      </c>
      <c r="G204" s="46">
        <v>29.85</v>
      </c>
      <c r="H204" s="46">
        <v>29.95</v>
      </c>
      <c r="I204" s="11">
        <f t="shared" si="8"/>
        <v>29.9</v>
      </c>
      <c r="J204" s="47">
        <v>4.49</v>
      </c>
      <c r="K204" s="40">
        <f t="shared" si="9"/>
        <v>134.25</v>
      </c>
      <c r="L204" s="45">
        <v>45870</v>
      </c>
      <c r="M204" s="48">
        <v>45873</v>
      </c>
      <c r="N204" s="11" t="str">
        <f t="shared" si="10"/>
        <v/>
      </c>
    </row>
    <row r="205" spans="1:14" hidden="1" outlineLevel="1" x14ac:dyDescent="0.4">
      <c r="A205" s="45">
        <v>45874</v>
      </c>
      <c r="B205" s="46">
        <v>23.13</v>
      </c>
      <c r="C205" s="46">
        <v>23.31</v>
      </c>
      <c r="D205" s="11">
        <f t="shared" si="6"/>
        <v>23.22</v>
      </c>
      <c r="E205" s="47">
        <v>0.99</v>
      </c>
      <c r="F205" s="40">
        <f t="shared" si="7"/>
        <v>22.99</v>
      </c>
      <c r="G205" s="46">
        <v>29.87</v>
      </c>
      <c r="H205" s="46">
        <v>29.97</v>
      </c>
      <c r="I205" s="11">
        <f t="shared" si="8"/>
        <v>29.92</v>
      </c>
      <c r="J205" s="47">
        <v>4.3600000000000003</v>
      </c>
      <c r="K205" s="40">
        <f t="shared" si="9"/>
        <v>130.44999999999999</v>
      </c>
      <c r="L205" s="45">
        <v>45873</v>
      </c>
      <c r="M205" s="48">
        <v>45874</v>
      </c>
      <c r="N205" s="11" t="str">
        <f t="shared" si="10"/>
        <v/>
      </c>
    </row>
    <row r="206" spans="1:14" hidden="1" outlineLevel="1" x14ac:dyDescent="0.4">
      <c r="A206" s="45">
        <v>45875</v>
      </c>
      <c r="B206" s="46">
        <v>23.21</v>
      </c>
      <c r="C206" s="46">
        <v>23.39</v>
      </c>
      <c r="D206" s="11">
        <f t="shared" si="6"/>
        <v>23.3</v>
      </c>
      <c r="E206" s="47">
        <v>0.99</v>
      </c>
      <c r="F206" s="40">
        <f t="shared" si="7"/>
        <v>23.07</v>
      </c>
      <c r="G206" s="46">
        <v>29.93</v>
      </c>
      <c r="H206" s="46">
        <v>30.03</v>
      </c>
      <c r="I206" s="11">
        <f t="shared" si="8"/>
        <v>29.98</v>
      </c>
      <c r="J206" s="47">
        <v>4.3</v>
      </c>
      <c r="K206" s="40">
        <f t="shared" si="9"/>
        <v>128.91</v>
      </c>
      <c r="L206" s="45">
        <v>45874</v>
      </c>
      <c r="M206" s="48">
        <v>45875</v>
      </c>
      <c r="N206" s="11" t="str">
        <f t="shared" si="10"/>
        <v/>
      </c>
    </row>
    <row r="207" spans="1:14" hidden="1" outlineLevel="1" x14ac:dyDescent="0.4">
      <c r="A207" s="45">
        <v>45876</v>
      </c>
      <c r="B207" s="46">
        <v>23.15</v>
      </c>
      <c r="C207" s="46">
        <v>23.33</v>
      </c>
      <c r="D207" s="11">
        <f t="shared" si="6"/>
        <v>23.24</v>
      </c>
      <c r="E207" s="47">
        <v>0.99</v>
      </c>
      <c r="F207" s="40">
        <f t="shared" si="7"/>
        <v>23.01</v>
      </c>
      <c r="G207" s="46">
        <v>29.74</v>
      </c>
      <c r="H207" s="46">
        <v>29.84</v>
      </c>
      <c r="I207" s="11">
        <f t="shared" si="8"/>
        <v>29.79</v>
      </c>
      <c r="J207" s="47">
        <v>4.3701999999999996</v>
      </c>
      <c r="K207" s="40">
        <f t="shared" si="9"/>
        <v>130.19</v>
      </c>
      <c r="L207" s="45">
        <v>45875</v>
      </c>
      <c r="M207" s="48">
        <v>45876</v>
      </c>
      <c r="N207" s="11" t="str">
        <f t="shared" si="10"/>
        <v/>
      </c>
    </row>
    <row r="208" spans="1:14" hidden="1" outlineLevel="1" x14ac:dyDescent="0.4">
      <c r="A208" s="45">
        <v>45877</v>
      </c>
      <c r="B208" s="46">
        <v>23.16</v>
      </c>
      <c r="C208" s="46">
        <v>23.34</v>
      </c>
      <c r="D208" s="11">
        <f t="shared" si="6"/>
        <v>23.25</v>
      </c>
      <c r="E208" s="47">
        <v>1.02</v>
      </c>
      <c r="F208" s="40">
        <f t="shared" si="7"/>
        <v>23.72</v>
      </c>
      <c r="G208" s="46">
        <v>29.79</v>
      </c>
      <c r="H208" s="46">
        <v>29.89</v>
      </c>
      <c r="I208" s="11">
        <f t="shared" si="8"/>
        <v>29.84</v>
      </c>
      <c r="J208" s="47">
        <v>4.4800000000000004</v>
      </c>
      <c r="K208" s="40">
        <f t="shared" si="9"/>
        <v>133.68</v>
      </c>
      <c r="L208" s="45">
        <v>45876</v>
      </c>
      <c r="M208" s="48">
        <v>45877</v>
      </c>
      <c r="N208" s="11" t="str">
        <f t="shared" si="10"/>
        <v/>
      </c>
    </row>
    <row r="209" spans="1:14" hidden="1" outlineLevel="1" x14ac:dyDescent="0.4">
      <c r="A209" s="45">
        <v>45880</v>
      </c>
      <c r="B209" s="46">
        <v>23.21</v>
      </c>
      <c r="C209" s="46">
        <v>23.39</v>
      </c>
      <c r="D209" s="11">
        <f t="shared" si="6"/>
        <v>23.3</v>
      </c>
      <c r="E209" s="47">
        <v>1.01</v>
      </c>
      <c r="F209" s="40">
        <f t="shared" si="7"/>
        <v>23.53</v>
      </c>
      <c r="G209" s="46">
        <v>29.864999999999998</v>
      </c>
      <c r="H209" s="46">
        <v>29.965</v>
      </c>
      <c r="I209" s="11">
        <f t="shared" si="8"/>
        <v>29.914999999999999</v>
      </c>
      <c r="J209" s="47">
        <v>4.59</v>
      </c>
      <c r="K209" s="40">
        <f t="shared" si="9"/>
        <v>137.31</v>
      </c>
      <c r="L209" s="45">
        <v>45877</v>
      </c>
      <c r="M209" s="48">
        <v>45880</v>
      </c>
      <c r="N209" s="11" t="str">
        <f t="shared" si="10"/>
        <v/>
      </c>
    </row>
    <row r="210" spans="1:14" hidden="1" outlineLevel="1" x14ac:dyDescent="0.4">
      <c r="A210" s="45">
        <v>45881</v>
      </c>
      <c r="B210" s="46">
        <v>23.26</v>
      </c>
      <c r="C210" s="46">
        <v>23.44</v>
      </c>
      <c r="D210" s="11">
        <f t="shared" si="6"/>
        <v>23.35</v>
      </c>
      <c r="E210" s="47">
        <v>1</v>
      </c>
      <c r="F210" s="40">
        <f t="shared" si="7"/>
        <v>23.35</v>
      </c>
      <c r="G210" s="46">
        <v>29.965</v>
      </c>
      <c r="H210" s="46">
        <v>30.065000000000001</v>
      </c>
      <c r="I210" s="11">
        <f t="shared" si="8"/>
        <v>30.015000000000001</v>
      </c>
      <c r="J210" s="47">
        <v>5.07</v>
      </c>
      <c r="K210" s="40">
        <f t="shared" si="9"/>
        <v>152.18</v>
      </c>
      <c r="L210" s="45">
        <v>45880</v>
      </c>
      <c r="M210" s="48">
        <v>45881</v>
      </c>
      <c r="N210" s="11" t="str">
        <f t="shared" si="10"/>
        <v/>
      </c>
    </row>
    <row r="211" spans="1:14" hidden="1" outlineLevel="1" x14ac:dyDescent="0.4">
      <c r="A211" s="45">
        <v>45882</v>
      </c>
      <c r="B211" s="46">
        <v>23.3</v>
      </c>
      <c r="C211" s="46">
        <v>23.48</v>
      </c>
      <c r="D211" s="11">
        <f t="shared" si="6"/>
        <v>23.39</v>
      </c>
      <c r="E211" s="47">
        <v>1.05</v>
      </c>
      <c r="F211" s="40">
        <f t="shared" si="7"/>
        <v>24.56</v>
      </c>
      <c r="G211" s="46">
        <v>29.895</v>
      </c>
      <c r="H211" s="46">
        <v>29.995000000000001</v>
      </c>
      <c r="I211" s="11">
        <f t="shared" si="8"/>
        <v>29.945</v>
      </c>
      <c r="J211" s="47">
        <v>5.08</v>
      </c>
      <c r="K211" s="40">
        <f t="shared" si="9"/>
        <v>152.12</v>
      </c>
      <c r="L211" s="45">
        <v>45881</v>
      </c>
      <c r="M211" s="48">
        <v>45882</v>
      </c>
      <c r="N211" s="11" t="str">
        <f t="shared" si="10"/>
        <v/>
      </c>
    </row>
    <row r="212" spans="1:14" hidden="1" outlineLevel="1" x14ac:dyDescent="0.4">
      <c r="A212" s="45">
        <v>45883</v>
      </c>
      <c r="B212" s="46">
        <v>23.31</v>
      </c>
      <c r="C212" s="46">
        <v>23.49</v>
      </c>
      <c r="D212" s="11">
        <f t="shared" si="6"/>
        <v>23.4</v>
      </c>
      <c r="E212" s="47">
        <v>1.02</v>
      </c>
      <c r="F212" s="40">
        <f t="shared" si="7"/>
        <v>23.87</v>
      </c>
      <c r="G212" s="46">
        <v>29.925000000000001</v>
      </c>
      <c r="H212" s="46">
        <v>30.024999999999999</v>
      </c>
      <c r="I212" s="11">
        <f t="shared" si="8"/>
        <v>29.975000000000001</v>
      </c>
      <c r="J212" s="47">
        <v>5.0199999999999996</v>
      </c>
      <c r="K212" s="40">
        <f t="shared" si="9"/>
        <v>150.47</v>
      </c>
      <c r="L212" s="45">
        <v>45882</v>
      </c>
      <c r="M212" s="48">
        <v>45883</v>
      </c>
      <c r="N212" s="11" t="str">
        <f t="shared" si="10"/>
        <v/>
      </c>
    </row>
    <row r="213" spans="1:14" hidden="1" outlineLevel="1" x14ac:dyDescent="0.4">
      <c r="A213" s="45">
        <v>45884</v>
      </c>
      <c r="B213" s="46">
        <v>23.3</v>
      </c>
      <c r="C213" s="46">
        <v>23.48</v>
      </c>
      <c r="D213" s="11">
        <f t="shared" ref="D213:D276" si="11">AVERAGE(B213:C213)</f>
        <v>23.39</v>
      </c>
      <c r="E213" s="47">
        <v>0.98499999999999999</v>
      </c>
      <c r="F213" s="40">
        <f t="shared" si="7"/>
        <v>23.04</v>
      </c>
      <c r="G213" s="46">
        <v>29.94</v>
      </c>
      <c r="H213" s="46">
        <v>30.04</v>
      </c>
      <c r="I213" s="11">
        <f t="shared" si="8"/>
        <v>29.990000000000002</v>
      </c>
      <c r="J213" s="47">
        <v>4.95</v>
      </c>
      <c r="K213" s="40">
        <f t="shared" si="9"/>
        <v>148.44999999999999</v>
      </c>
      <c r="L213" s="45">
        <v>45883</v>
      </c>
      <c r="M213" s="48">
        <v>45884</v>
      </c>
      <c r="N213" s="11" t="str">
        <f t="shared" si="10"/>
        <v/>
      </c>
    </row>
    <row r="214" spans="1:14" hidden="1" outlineLevel="1" x14ac:dyDescent="0.4">
      <c r="A214" s="45">
        <v>45887</v>
      </c>
      <c r="B214" s="46">
        <v>23.34</v>
      </c>
      <c r="C214" s="46">
        <v>23.52</v>
      </c>
      <c r="D214" s="11">
        <f t="shared" si="11"/>
        <v>23.43</v>
      </c>
      <c r="E214" s="47">
        <v>0.995</v>
      </c>
      <c r="F214" s="40">
        <f t="shared" si="7"/>
        <v>23.31</v>
      </c>
      <c r="G214" s="46">
        <v>29.995000000000001</v>
      </c>
      <c r="H214" s="46">
        <v>30.094999999999999</v>
      </c>
      <c r="I214" s="11">
        <f t="shared" si="8"/>
        <v>30.045000000000002</v>
      </c>
      <c r="J214" s="47">
        <v>4.93</v>
      </c>
      <c r="K214" s="40">
        <f t="shared" si="9"/>
        <v>148.12</v>
      </c>
      <c r="L214" s="45">
        <v>45884</v>
      </c>
      <c r="M214" s="48">
        <v>45887</v>
      </c>
      <c r="N214" s="11" t="str">
        <f t="shared" si="10"/>
        <v/>
      </c>
    </row>
    <row r="215" spans="1:14" hidden="1" outlineLevel="1" x14ac:dyDescent="0.4">
      <c r="A215" s="45">
        <v>45888</v>
      </c>
      <c r="B215" s="46">
        <v>23.38</v>
      </c>
      <c r="C215" s="46">
        <v>23.56</v>
      </c>
      <c r="D215" s="11">
        <f t="shared" si="11"/>
        <v>23.47</v>
      </c>
      <c r="E215" s="47">
        <v>1</v>
      </c>
      <c r="F215" s="40">
        <f t="shared" si="7"/>
        <v>23.47</v>
      </c>
      <c r="G215" s="46">
        <v>30.06</v>
      </c>
      <c r="H215" s="46">
        <v>30.16</v>
      </c>
      <c r="I215" s="11">
        <f t="shared" si="8"/>
        <v>30.11</v>
      </c>
      <c r="J215" s="47">
        <v>5.03</v>
      </c>
      <c r="K215" s="40">
        <f t="shared" si="9"/>
        <v>151.44999999999999</v>
      </c>
      <c r="L215" s="45">
        <v>45887</v>
      </c>
      <c r="M215" s="48">
        <v>45888</v>
      </c>
      <c r="N215" s="11" t="str">
        <f t="shared" si="10"/>
        <v/>
      </c>
    </row>
    <row r="216" spans="1:14" hidden="1" outlineLevel="1" x14ac:dyDescent="0.4">
      <c r="A216" s="45">
        <v>45889</v>
      </c>
      <c r="B216" s="46">
        <v>23.49</v>
      </c>
      <c r="C216" s="46">
        <v>23.67</v>
      </c>
      <c r="D216" s="11">
        <f t="shared" si="11"/>
        <v>23.58</v>
      </c>
      <c r="E216" s="47">
        <v>1.01</v>
      </c>
      <c r="F216" s="40">
        <f t="shared" si="7"/>
        <v>23.82</v>
      </c>
      <c r="G216" s="46">
        <v>30.25</v>
      </c>
      <c r="H216" s="46">
        <v>30.35</v>
      </c>
      <c r="I216" s="11">
        <f t="shared" si="8"/>
        <v>30.3</v>
      </c>
      <c r="J216" s="47">
        <v>5.38</v>
      </c>
      <c r="K216" s="40">
        <f t="shared" si="9"/>
        <v>163.01</v>
      </c>
      <c r="L216" s="45">
        <v>45888</v>
      </c>
      <c r="M216" s="48">
        <v>45889</v>
      </c>
      <c r="N216" s="11" t="str">
        <f t="shared" si="10"/>
        <v/>
      </c>
    </row>
    <row r="217" spans="1:14" hidden="1" outlineLevel="1" x14ac:dyDescent="0.4">
      <c r="A217" s="45">
        <v>45890</v>
      </c>
      <c r="B217" s="46">
        <v>23.62</v>
      </c>
      <c r="C217" s="46">
        <v>23.8</v>
      </c>
      <c r="D217" s="11">
        <f t="shared" si="11"/>
        <v>23.71</v>
      </c>
      <c r="E217" s="47">
        <v>1</v>
      </c>
      <c r="F217" s="40">
        <f t="shared" si="7"/>
        <v>23.71</v>
      </c>
      <c r="G217" s="46">
        <v>30.45</v>
      </c>
      <c r="H217" s="46">
        <v>30.55</v>
      </c>
      <c r="I217" s="11">
        <f t="shared" si="8"/>
        <v>30.5</v>
      </c>
      <c r="J217" s="47">
        <v>5.74</v>
      </c>
      <c r="K217" s="40">
        <f t="shared" si="9"/>
        <v>175.07</v>
      </c>
      <c r="L217" s="45">
        <v>45889</v>
      </c>
      <c r="M217" s="48">
        <v>45890</v>
      </c>
      <c r="N217" s="11" t="str">
        <f t="shared" si="10"/>
        <v/>
      </c>
    </row>
    <row r="218" spans="1:14" hidden="1" outlineLevel="1" x14ac:dyDescent="0.4">
      <c r="A218" s="45">
        <v>45891</v>
      </c>
      <c r="B218" s="46">
        <v>23.64</v>
      </c>
      <c r="C218" s="46">
        <v>23.82</v>
      </c>
      <c r="D218" s="11">
        <f t="shared" si="11"/>
        <v>23.73</v>
      </c>
      <c r="E218" s="47">
        <v>0.995</v>
      </c>
      <c r="F218" s="40">
        <f t="shared" si="7"/>
        <v>23.61</v>
      </c>
      <c r="G218" s="46">
        <v>30.535</v>
      </c>
      <c r="H218" s="46">
        <v>30.635000000000002</v>
      </c>
      <c r="I218" s="11">
        <f t="shared" si="8"/>
        <v>30.585000000000001</v>
      </c>
      <c r="J218" s="47">
        <v>5.54</v>
      </c>
      <c r="K218" s="40">
        <f t="shared" si="9"/>
        <v>169.44</v>
      </c>
      <c r="L218" s="45">
        <v>45890</v>
      </c>
      <c r="M218" s="48">
        <v>45891</v>
      </c>
      <c r="N218" s="11" t="str">
        <f t="shared" si="10"/>
        <v/>
      </c>
    </row>
    <row r="219" spans="1:14" hidden="1" outlineLevel="1" x14ac:dyDescent="0.4">
      <c r="A219" s="45">
        <v>45894</v>
      </c>
      <c r="B219" s="46">
        <v>23.65</v>
      </c>
      <c r="C219" s="46">
        <v>23.83</v>
      </c>
      <c r="D219" s="11">
        <f t="shared" si="11"/>
        <v>23.74</v>
      </c>
      <c r="E219" s="47">
        <v>1</v>
      </c>
      <c r="F219" s="40">
        <f t="shared" si="7"/>
        <v>23.74</v>
      </c>
      <c r="G219" s="46">
        <v>30.385000000000002</v>
      </c>
      <c r="H219" s="46">
        <v>30.484999999999999</v>
      </c>
      <c r="I219" s="11">
        <f t="shared" si="8"/>
        <v>30.435000000000002</v>
      </c>
      <c r="J219" s="47">
        <v>5.59</v>
      </c>
      <c r="K219" s="40">
        <f t="shared" si="9"/>
        <v>170.13</v>
      </c>
      <c r="L219" s="45">
        <v>45891</v>
      </c>
      <c r="M219" s="48">
        <v>45894</v>
      </c>
      <c r="N219" s="11" t="str">
        <f t="shared" si="10"/>
        <v/>
      </c>
    </row>
    <row r="220" spans="1:14" hidden="1" outlineLevel="1" x14ac:dyDescent="0.4">
      <c r="A220" s="45">
        <v>45895</v>
      </c>
      <c r="B220" s="46">
        <v>23.66</v>
      </c>
      <c r="C220" s="46">
        <v>23.84</v>
      </c>
      <c r="D220" s="11">
        <f t="shared" si="11"/>
        <v>23.75</v>
      </c>
      <c r="E220" s="47">
        <v>0.995</v>
      </c>
      <c r="F220" s="40">
        <f t="shared" si="7"/>
        <v>23.63</v>
      </c>
      <c r="G220" s="46">
        <v>30.49</v>
      </c>
      <c r="H220" s="46">
        <v>30.59</v>
      </c>
      <c r="I220" s="11">
        <f t="shared" si="8"/>
        <v>30.54</v>
      </c>
      <c r="J220" s="47">
        <v>5.74</v>
      </c>
      <c r="K220" s="40">
        <f t="shared" si="9"/>
        <v>175.3</v>
      </c>
      <c r="L220" s="45">
        <v>45894</v>
      </c>
      <c r="M220" s="48">
        <v>45895</v>
      </c>
      <c r="N220" s="11" t="str">
        <f t="shared" si="10"/>
        <v/>
      </c>
    </row>
    <row r="221" spans="1:14" hidden="1" outlineLevel="1" x14ac:dyDescent="0.4">
      <c r="A221" s="45">
        <v>45896</v>
      </c>
      <c r="B221" s="46">
        <v>23.65</v>
      </c>
      <c r="C221" s="46">
        <v>23.83</v>
      </c>
      <c r="D221" s="11">
        <f t="shared" si="11"/>
        <v>23.74</v>
      </c>
      <c r="E221" s="47">
        <v>0.99</v>
      </c>
      <c r="F221" s="40">
        <f t="shared" si="7"/>
        <v>23.5</v>
      </c>
      <c r="G221" s="46">
        <v>30.52</v>
      </c>
      <c r="H221" s="46">
        <v>30.62</v>
      </c>
      <c r="I221" s="11">
        <f t="shared" si="8"/>
        <v>30.57</v>
      </c>
      <c r="J221" s="47">
        <v>2.0299999999999998</v>
      </c>
      <c r="K221" s="40">
        <f t="shared" si="9"/>
        <v>62.06</v>
      </c>
      <c r="L221" s="45">
        <v>45895</v>
      </c>
      <c r="M221" s="48">
        <v>45896</v>
      </c>
      <c r="N221" s="11" t="str">
        <f t="shared" si="10"/>
        <v/>
      </c>
    </row>
    <row r="222" spans="1:14" hidden="1" outlineLevel="1" x14ac:dyDescent="0.4">
      <c r="A222" s="45">
        <v>45897</v>
      </c>
      <c r="B222" s="46">
        <v>23.71</v>
      </c>
      <c r="C222" s="46">
        <v>23.89</v>
      </c>
      <c r="D222" s="11">
        <f t="shared" si="11"/>
        <v>23.8</v>
      </c>
      <c r="E222" s="47">
        <v>0.99</v>
      </c>
      <c r="F222" s="40">
        <f t="shared" si="7"/>
        <v>23.56</v>
      </c>
      <c r="G222" s="46">
        <v>30.53</v>
      </c>
      <c r="H222" s="46">
        <v>30.63</v>
      </c>
      <c r="I222" s="11">
        <f t="shared" si="8"/>
        <v>30.58</v>
      </c>
      <c r="J222" s="47">
        <v>1.62</v>
      </c>
      <c r="K222" s="40">
        <f t="shared" si="9"/>
        <v>49.54</v>
      </c>
      <c r="L222" s="45">
        <v>45896</v>
      </c>
      <c r="M222" s="48">
        <v>45897</v>
      </c>
      <c r="N222" s="11" t="str">
        <f t="shared" si="10"/>
        <v/>
      </c>
    </row>
    <row r="223" spans="1:14" hidden="1" outlineLevel="1" x14ac:dyDescent="0.4">
      <c r="A223" s="45">
        <v>45898</v>
      </c>
      <c r="B223" s="46">
        <v>23.74</v>
      </c>
      <c r="C223" s="46">
        <v>23.92</v>
      </c>
      <c r="D223" s="11">
        <f t="shared" si="11"/>
        <v>23.83</v>
      </c>
      <c r="E223" s="47">
        <v>0.99</v>
      </c>
      <c r="F223" s="40">
        <f t="shared" si="7"/>
        <v>23.59</v>
      </c>
      <c r="G223" s="46">
        <v>30.54</v>
      </c>
      <c r="H223" s="46">
        <v>30.64</v>
      </c>
      <c r="I223" s="11">
        <f t="shared" si="8"/>
        <v>30.59</v>
      </c>
      <c r="J223" s="47">
        <v>1.63</v>
      </c>
      <c r="K223" s="40">
        <f t="shared" si="9"/>
        <v>49.86</v>
      </c>
      <c r="L223" s="45">
        <v>45897</v>
      </c>
      <c r="M223" s="48">
        <v>45898</v>
      </c>
      <c r="N223" s="11" t="str">
        <f t="shared" si="10"/>
        <v/>
      </c>
    </row>
    <row r="224" spans="1:14" hidden="1" outlineLevel="1" collapsed="1" x14ac:dyDescent="0.4">
      <c r="A224" s="45">
        <v>45901</v>
      </c>
      <c r="B224" s="46">
        <v>23.76</v>
      </c>
      <c r="C224" s="46">
        <v>23.94</v>
      </c>
      <c r="D224" s="11">
        <f t="shared" si="11"/>
        <v>23.85</v>
      </c>
      <c r="E224" s="47">
        <v>0.98499999999999999</v>
      </c>
      <c r="F224" s="40">
        <f t="shared" si="7"/>
        <v>23.49</v>
      </c>
      <c r="G224" s="46">
        <v>30.565000000000001</v>
      </c>
      <c r="H224" s="46">
        <v>30.664999999999999</v>
      </c>
      <c r="I224" s="11">
        <f t="shared" si="8"/>
        <v>30.615000000000002</v>
      </c>
      <c r="J224" s="47">
        <v>1.55</v>
      </c>
      <c r="K224" s="40">
        <f t="shared" si="9"/>
        <v>47.45</v>
      </c>
      <c r="L224" s="45">
        <v>45898</v>
      </c>
      <c r="M224" s="48">
        <v>45901</v>
      </c>
      <c r="N224" s="11" t="str">
        <f t="shared" si="10"/>
        <v/>
      </c>
    </row>
    <row r="225" spans="1:14" hidden="1" outlineLevel="1" x14ac:dyDescent="0.4">
      <c r="A225" s="45">
        <v>45902</v>
      </c>
      <c r="B225" s="46">
        <v>23.72</v>
      </c>
      <c r="C225" s="46">
        <v>23.9</v>
      </c>
      <c r="D225" s="11">
        <f t="shared" si="11"/>
        <v>23.81</v>
      </c>
      <c r="E225" s="47">
        <v>0.98</v>
      </c>
      <c r="F225" s="40">
        <f t="shared" si="7"/>
        <v>23.33</v>
      </c>
      <c r="G225" s="46">
        <v>30.625</v>
      </c>
      <c r="H225" s="46">
        <v>30.725000000000001</v>
      </c>
      <c r="I225" s="11">
        <f t="shared" si="8"/>
        <v>30.675000000000001</v>
      </c>
      <c r="J225" s="47">
        <v>1.55</v>
      </c>
      <c r="K225" s="40">
        <f t="shared" si="9"/>
        <v>47.55</v>
      </c>
      <c r="L225" s="45">
        <v>45898</v>
      </c>
      <c r="M225" s="48">
        <v>45902</v>
      </c>
      <c r="N225" s="11" t="str">
        <f t="shared" si="10"/>
        <v>美國假日，使用臺灣前二工作日收盤價</v>
      </c>
    </row>
    <row r="226" spans="1:14" hidden="1" outlineLevel="1" x14ac:dyDescent="0.4">
      <c r="A226" s="45">
        <v>45903</v>
      </c>
      <c r="B226" s="46">
        <v>23.74</v>
      </c>
      <c r="C226" s="46">
        <v>23.92</v>
      </c>
      <c r="D226" s="11">
        <f t="shared" si="11"/>
        <v>23.83</v>
      </c>
      <c r="E226" s="47">
        <v>0.98</v>
      </c>
      <c r="F226" s="40">
        <f t="shared" si="7"/>
        <v>23.35</v>
      </c>
      <c r="G226" s="46">
        <v>30.664999999999999</v>
      </c>
      <c r="H226" s="46">
        <v>30.765000000000001</v>
      </c>
      <c r="I226" s="11">
        <f t="shared" si="8"/>
        <v>30.715</v>
      </c>
      <c r="J226" s="47">
        <v>1.4</v>
      </c>
      <c r="K226" s="40">
        <f t="shared" si="9"/>
        <v>43</v>
      </c>
      <c r="L226" s="45">
        <v>45902</v>
      </c>
      <c r="M226" s="48">
        <v>45903</v>
      </c>
      <c r="N226" s="11" t="str">
        <f t="shared" si="10"/>
        <v/>
      </c>
    </row>
    <row r="227" spans="1:14" hidden="1" outlineLevel="1" x14ac:dyDescent="0.4">
      <c r="A227" s="45">
        <v>45904</v>
      </c>
      <c r="B227" s="46">
        <v>23.73</v>
      </c>
      <c r="C227" s="46">
        <v>23.91</v>
      </c>
      <c r="D227" s="11">
        <f t="shared" si="11"/>
        <v>23.82</v>
      </c>
      <c r="E227" s="47">
        <v>0.98</v>
      </c>
      <c r="F227" s="40">
        <f t="shared" si="7"/>
        <v>23.34</v>
      </c>
      <c r="G227" s="46">
        <v>30.645</v>
      </c>
      <c r="H227" s="46">
        <v>30.745000000000001</v>
      </c>
      <c r="I227" s="11">
        <f t="shared" si="8"/>
        <v>30.695</v>
      </c>
      <c r="J227" s="47">
        <v>1.3</v>
      </c>
      <c r="K227" s="40">
        <f t="shared" si="9"/>
        <v>39.9</v>
      </c>
      <c r="L227" s="45">
        <v>45903</v>
      </c>
      <c r="M227" s="48">
        <v>45904</v>
      </c>
      <c r="N227" s="11" t="str">
        <f t="shared" si="10"/>
        <v/>
      </c>
    </row>
    <row r="228" spans="1:14" hidden="1" outlineLevel="1" x14ac:dyDescent="0.4">
      <c r="A228" s="45">
        <v>45905</v>
      </c>
      <c r="B228" s="46">
        <v>23.66</v>
      </c>
      <c r="C228" s="46">
        <v>23.84</v>
      </c>
      <c r="D228" s="11">
        <f t="shared" si="11"/>
        <v>23.75</v>
      </c>
      <c r="E228" s="47">
        <v>1</v>
      </c>
      <c r="F228" s="40">
        <f t="shared" si="7"/>
        <v>23.75</v>
      </c>
      <c r="G228" s="46">
        <v>30.515000000000001</v>
      </c>
      <c r="H228" s="46">
        <v>30.614999999999998</v>
      </c>
      <c r="I228" s="11">
        <f t="shared" si="8"/>
        <v>30.564999999999998</v>
      </c>
      <c r="J228" s="47">
        <v>1.3</v>
      </c>
      <c r="K228" s="40">
        <f t="shared" si="9"/>
        <v>39.729999999999997</v>
      </c>
      <c r="L228" s="45">
        <v>45904</v>
      </c>
      <c r="M228" s="48">
        <v>45905</v>
      </c>
      <c r="N228" s="11" t="str">
        <f t="shared" si="10"/>
        <v/>
      </c>
    </row>
    <row r="229" spans="1:14" hidden="1" outlineLevel="1" x14ac:dyDescent="0.4">
      <c r="A229" s="45">
        <v>45908</v>
      </c>
      <c r="B229" s="46">
        <v>23.7</v>
      </c>
      <c r="C229" s="46">
        <v>23.88</v>
      </c>
      <c r="D229" s="11">
        <f t="shared" si="11"/>
        <v>23.79</v>
      </c>
      <c r="E229" s="47">
        <v>0.99</v>
      </c>
      <c r="F229" s="40">
        <f t="shared" si="7"/>
        <v>23.55</v>
      </c>
      <c r="G229" s="46">
        <v>30.445</v>
      </c>
      <c r="H229" s="46">
        <v>30.545000000000002</v>
      </c>
      <c r="I229" s="11">
        <f t="shared" si="8"/>
        <v>30.495000000000001</v>
      </c>
      <c r="J229" s="47">
        <v>1.24</v>
      </c>
      <c r="K229" s="40">
        <f t="shared" si="9"/>
        <v>37.81</v>
      </c>
      <c r="L229" s="45">
        <v>45905</v>
      </c>
      <c r="M229" s="48">
        <v>45908</v>
      </c>
      <c r="N229" s="11" t="str">
        <f t="shared" si="10"/>
        <v/>
      </c>
    </row>
    <row r="230" spans="1:14" hidden="1" outlineLevel="1" x14ac:dyDescent="0.4">
      <c r="A230" s="45">
        <v>45909</v>
      </c>
      <c r="B230" s="46">
        <v>23.59</v>
      </c>
      <c r="C230" s="46">
        <v>23.77</v>
      </c>
      <c r="D230" s="11">
        <f t="shared" si="11"/>
        <v>23.68</v>
      </c>
      <c r="E230" s="47">
        <v>0.995</v>
      </c>
      <c r="F230" s="40">
        <f t="shared" si="7"/>
        <v>23.56</v>
      </c>
      <c r="G230" s="46">
        <v>30.3</v>
      </c>
      <c r="H230" s="46">
        <v>30.4</v>
      </c>
      <c r="I230" s="11">
        <f t="shared" si="8"/>
        <v>30.35</v>
      </c>
      <c r="J230" s="47">
        <v>1.24</v>
      </c>
      <c r="K230" s="40">
        <f t="shared" si="9"/>
        <v>37.630000000000003</v>
      </c>
      <c r="L230" s="45">
        <v>45908</v>
      </c>
      <c r="M230" s="48">
        <v>45909</v>
      </c>
      <c r="N230" s="11" t="str">
        <f t="shared" si="10"/>
        <v/>
      </c>
    </row>
    <row r="231" spans="1:14" hidden="1" outlineLevel="1" x14ac:dyDescent="0.4">
      <c r="A231" s="45">
        <v>45910</v>
      </c>
      <c r="B231" s="46">
        <v>23.5</v>
      </c>
      <c r="C231" s="46">
        <v>23.68</v>
      </c>
      <c r="D231" s="11">
        <f t="shared" si="11"/>
        <v>23.59</v>
      </c>
      <c r="E231" s="47">
        <v>0.99</v>
      </c>
      <c r="F231" s="40">
        <f t="shared" si="7"/>
        <v>23.35</v>
      </c>
      <c r="G231" s="46">
        <v>30.22</v>
      </c>
      <c r="H231" s="46">
        <v>30.32</v>
      </c>
      <c r="I231" s="11">
        <f t="shared" si="8"/>
        <v>30.27</v>
      </c>
      <c r="J231" s="47">
        <v>1.36</v>
      </c>
      <c r="K231" s="40">
        <f t="shared" si="9"/>
        <v>41.17</v>
      </c>
      <c r="L231" s="45">
        <v>45909</v>
      </c>
      <c r="M231" s="48">
        <v>45910</v>
      </c>
      <c r="N231" s="11" t="str">
        <f t="shared" si="10"/>
        <v/>
      </c>
    </row>
    <row r="232" spans="1:14" hidden="1" outlineLevel="1" x14ac:dyDescent="0.4">
      <c r="A232" s="45">
        <v>45911</v>
      </c>
      <c r="B232" s="46">
        <v>23.52</v>
      </c>
      <c r="C232" s="46">
        <v>23.7</v>
      </c>
      <c r="D232" s="11">
        <f t="shared" si="11"/>
        <v>23.61</v>
      </c>
      <c r="E232" s="47">
        <v>1</v>
      </c>
      <c r="F232" s="40">
        <f t="shared" si="7"/>
        <v>23.61</v>
      </c>
      <c r="G232" s="46">
        <v>30.254999999999999</v>
      </c>
      <c r="H232" s="46">
        <v>30.355</v>
      </c>
      <c r="I232" s="11">
        <f t="shared" si="8"/>
        <v>30.305</v>
      </c>
      <c r="J232" s="47">
        <v>1.41</v>
      </c>
      <c r="K232" s="40">
        <f t="shared" si="9"/>
        <v>42.73</v>
      </c>
      <c r="L232" s="45">
        <v>45910</v>
      </c>
      <c r="M232" s="48">
        <v>45911</v>
      </c>
      <c r="N232" s="11" t="str">
        <f t="shared" si="10"/>
        <v/>
      </c>
    </row>
    <row r="233" spans="1:14" hidden="1" outlineLevel="1" x14ac:dyDescent="0.4">
      <c r="A233" s="45">
        <v>45912</v>
      </c>
      <c r="B233" s="47">
        <v>23.5</v>
      </c>
      <c r="C233" s="47">
        <v>23.68</v>
      </c>
      <c r="D233" s="11">
        <f t="shared" si="11"/>
        <v>23.59</v>
      </c>
      <c r="E233" s="47">
        <v>1.01</v>
      </c>
      <c r="F233" s="40">
        <f t="shared" si="7"/>
        <v>23.83</v>
      </c>
      <c r="G233" s="47">
        <v>30.164999999999999</v>
      </c>
      <c r="H233" s="47">
        <v>30.265000000000001</v>
      </c>
      <c r="I233" s="11">
        <f t="shared" si="8"/>
        <v>30.215</v>
      </c>
      <c r="J233" s="47">
        <v>1.48</v>
      </c>
      <c r="K233" s="40">
        <f t="shared" si="9"/>
        <v>44.72</v>
      </c>
      <c r="L233" s="45">
        <v>45911</v>
      </c>
      <c r="M233" s="48">
        <v>45912</v>
      </c>
      <c r="N233" s="11" t="str">
        <f t="shared" si="10"/>
        <v/>
      </c>
    </row>
    <row r="234" spans="1:14" hidden="1" outlineLevel="1" x14ac:dyDescent="0.4">
      <c r="A234" s="45">
        <v>45915</v>
      </c>
      <c r="B234" s="47">
        <v>23.47</v>
      </c>
      <c r="C234" s="47">
        <v>23.65</v>
      </c>
      <c r="D234" s="11">
        <f t="shared" si="11"/>
        <v>23.56</v>
      </c>
      <c r="E234" s="47">
        <v>1.03</v>
      </c>
      <c r="F234" s="40">
        <f t="shared" si="7"/>
        <v>24.27</v>
      </c>
      <c r="G234" s="47">
        <v>30.155000000000001</v>
      </c>
      <c r="H234" s="47">
        <v>30.254999999999999</v>
      </c>
      <c r="I234" s="11">
        <f t="shared" si="8"/>
        <v>30.204999999999998</v>
      </c>
      <c r="J234" s="47">
        <v>1.42</v>
      </c>
      <c r="K234" s="40">
        <f t="shared" si="9"/>
        <v>42.89</v>
      </c>
      <c r="L234" s="45">
        <v>45912</v>
      </c>
      <c r="M234" s="48">
        <v>45915</v>
      </c>
      <c r="N234" s="11" t="str">
        <f t="shared" si="10"/>
        <v/>
      </c>
    </row>
    <row r="235" spans="1:14" hidden="1" outlineLevel="1" x14ac:dyDescent="0.4">
      <c r="A235" s="45">
        <v>45916</v>
      </c>
      <c r="B235" s="47">
        <v>23.44</v>
      </c>
      <c r="C235" s="47">
        <v>23.62</v>
      </c>
      <c r="D235" s="11">
        <f t="shared" si="11"/>
        <v>23.53</v>
      </c>
      <c r="E235" s="47">
        <v>1.04</v>
      </c>
      <c r="F235" s="40">
        <f t="shared" si="7"/>
        <v>24.47</v>
      </c>
      <c r="G235" s="47">
        <v>30.015000000000001</v>
      </c>
      <c r="H235" s="47">
        <v>30.114999999999998</v>
      </c>
      <c r="I235" s="11">
        <f t="shared" si="8"/>
        <v>30.064999999999998</v>
      </c>
      <c r="J235" s="47">
        <v>1.39</v>
      </c>
      <c r="K235" s="40">
        <f t="shared" si="9"/>
        <v>41.79</v>
      </c>
      <c r="L235" s="45">
        <v>45915</v>
      </c>
      <c r="M235" s="48">
        <v>45916</v>
      </c>
      <c r="N235" s="11" t="str">
        <f t="shared" si="10"/>
        <v/>
      </c>
    </row>
    <row r="236" spans="1:14" hidden="1" outlineLevel="1" x14ac:dyDescent="0.4">
      <c r="A236" s="45">
        <v>45917</v>
      </c>
      <c r="B236" s="47">
        <v>23.43</v>
      </c>
      <c r="C236" s="47">
        <v>23.61</v>
      </c>
      <c r="D236" s="11">
        <f t="shared" si="11"/>
        <v>23.52</v>
      </c>
      <c r="E236" s="47">
        <v>1.03</v>
      </c>
      <c r="F236" s="40">
        <f t="shared" si="7"/>
        <v>24.23</v>
      </c>
      <c r="G236" s="47">
        <v>29.99</v>
      </c>
      <c r="H236" s="47">
        <v>30.09</v>
      </c>
      <c r="I236" s="11">
        <f t="shared" si="8"/>
        <v>30.04</v>
      </c>
      <c r="J236" s="47">
        <v>1.36</v>
      </c>
      <c r="K236" s="40">
        <f t="shared" si="9"/>
        <v>40.85</v>
      </c>
      <c r="L236" s="45">
        <v>45916</v>
      </c>
      <c r="M236" s="48">
        <v>45917</v>
      </c>
      <c r="N236" s="11" t="str">
        <f t="shared" si="10"/>
        <v/>
      </c>
    </row>
    <row r="237" spans="1:14" hidden="1" outlineLevel="1" x14ac:dyDescent="0.4">
      <c r="A237" s="45">
        <v>45918</v>
      </c>
      <c r="B237" s="47">
        <v>23.43</v>
      </c>
      <c r="C237" s="47">
        <v>23.61</v>
      </c>
      <c r="D237" s="11">
        <f t="shared" si="11"/>
        <v>23.52</v>
      </c>
      <c r="E237" s="47">
        <v>1.02</v>
      </c>
      <c r="F237" s="40">
        <f t="shared" si="7"/>
        <v>23.99</v>
      </c>
      <c r="G237" s="47">
        <v>30.024999999999999</v>
      </c>
      <c r="H237" s="47">
        <v>30.125</v>
      </c>
      <c r="I237" s="11">
        <f t="shared" si="8"/>
        <v>30.074999999999999</v>
      </c>
      <c r="J237" s="47">
        <v>1.244</v>
      </c>
      <c r="K237" s="40">
        <f t="shared" si="9"/>
        <v>37.409999999999997</v>
      </c>
      <c r="L237" s="45">
        <v>45917</v>
      </c>
      <c r="M237" s="48">
        <v>45918</v>
      </c>
      <c r="N237" s="11" t="str">
        <f t="shared" si="10"/>
        <v/>
      </c>
    </row>
    <row r="238" spans="1:14" hidden="1" outlineLevel="1" x14ac:dyDescent="0.4">
      <c r="A238" s="45">
        <v>45919</v>
      </c>
      <c r="B238" s="47">
        <v>23.45</v>
      </c>
      <c r="C238" s="47">
        <v>23.63</v>
      </c>
      <c r="D238" s="11">
        <f t="shared" si="11"/>
        <v>23.54</v>
      </c>
      <c r="E238" s="47">
        <v>1.03</v>
      </c>
      <c r="F238" s="40">
        <f t="shared" si="7"/>
        <v>24.25</v>
      </c>
      <c r="G238" s="47">
        <v>30.16</v>
      </c>
      <c r="H238" s="47">
        <v>30.26</v>
      </c>
      <c r="I238" s="11">
        <f t="shared" si="8"/>
        <v>30.21</v>
      </c>
      <c r="J238" s="47">
        <v>1.27</v>
      </c>
      <c r="K238" s="40">
        <f t="shared" si="9"/>
        <v>38.369999999999997</v>
      </c>
      <c r="L238" s="45">
        <v>45918</v>
      </c>
      <c r="M238" s="48">
        <v>45919</v>
      </c>
      <c r="N238" s="11" t="str">
        <f t="shared" si="10"/>
        <v/>
      </c>
    </row>
    <row r="239" spans="1:14" hidden="1" outlineLevel="1" x14ac:dyDescent="0.4">
      <c r="A239" s="45">
        <v>45922</v>
      </c>
      <c r="B239" s="47">
        <v>23.46</v>
      </c>
      <c r="C239" s="47">
        <v>23.64</v>
      </c>
      <c r="D239" s="11">
        <f t="shared" si="11"/>
        <v>23.55</v>
      </c>
      <c r="E239" s="47">
        <v>1.05</v>
      </c>
      <c r="F239" s="40">
        <f t="shared" si="7"/>
        <v>24.73</v>
      </c>
      <c r="G239" s="47">
        <v>30.195</v>
      </c>
      <c r="H239" s="47">
        <v>30.295000000000002</v>
      </c>
      <c r="I239" s="11">
        <f t="shared" si="8"/>
        <v>30.245000000000001</v>
      </c>
      <c r="J239" s="47">
        <v>1.6</v>
      </c>
      <c r="K239" s="40">
        <f t="shared" si="9"/>
        <v>48.39</v>
      </c>
      <c r="L239" s="45">
        <v>45919</v>
      </c>
      <c r="M239" s="48">
        <v>45922</v>
      </c>
      <c r="N239" s="11" t="str">
        <f t="shared" si="10"/>
        <v/>
      </c>
    </row>
    <row r="240" spans="1:14" hidden="1" outlineLevel="1" x14ac:dyDescent="0.4">
      <c r="A240" s="45">
        <v>45923</v>
      </c>
      <c r="B240" s="47">
        <v>23.5</v>
      </c>
      <c r="C240" s="47">
        <v>23.68</v>
      </c>
      <c r="D240" s="11">
        <f t="shared" si="11"/>
        <v>23.59</v>
      </c>
      <c r="E240" s="47">
        <v>1.05</v>
      </c>
      <c r="F240" s="40">
        <f t="shared" si="7"/>
        <v>24.77</v>
      </c>
      <c r="G240" s="47">
        <v>30.23</v>
      </c>
      <c r="H240" s="47">
        <v>30.33</v>
      </c>
      <c r="I240" s="11">
        <f t="shared" si="8"/>
        <v>30.28</v>
      </c>
      <c r="J240" s="47">
        <v>1.57</v>
      </c>
      <c r="K240" s="40">
        <f t="shared" si="9"/>
        <v>47.54</v>
      </c>
      <c r="L240" s="45">
        <v>45922</v>
      </c>
      <c r="M240" s="48">
        <v>45923</v>
      </c>
      <c r="N240" s="11" t="str">
        <f t="shared" si="10"/>
        <v/>
      </c>
    </row>
    <row r="241" spans="1:14" hidden="1" outlineLevel="1" x14ac:dyDescent="0.4">
      <c r="A241" s="45">
        <v>45924</v>
      </c>
      <c r="B241" s="47">
        <v>23.49</v>
      </c>
      <c r="C241" s="47">
        <v>23.67</v>
      </c>
      <c r="D241" s="11">
        <f t="shared" si="11"/>
        <v>23.58</v>
      </c>
      <c r="E241" s="47">
        <v>1.06</v>
      </c>
      <c r="F241" s="40">
        <f t="shared" si="7"/>
        <v>24.99</v>
      </c>
      <c r="G241" s="47">
        <v>30.26</v>
      </c>
      <c r="H241" s="47">
        <v>30.36</v>
      </c>
      <c r="I241" s="11">
        <f t="shared" si="8"/>
        <v>30.310000000000002</v>
      </c>
      <c r="J241" s="47">
        <v>1.36</v>
      </c>
      <c r="K241" s="40">
        <f t="shared" si="9"/>
        <v>41.22</v>
      </c>
      <c r="L241" s="45">
        <v>45923</v>
      </c>
      <c r="M241" s="48">
        <v>45924</v>
      </c>
      <c r="N241" s="11" t="str">
        <f t="shared" si="10"/>
        <v/>
      </c>
    </row>
    <row r="242" spans="1:14" hidden="1" outlineLevel="1" x14ac:dyDescent="0.4">
      <c r="A242" s="45">
        <v>45925</v>
      </c>
      <c r="B242" s="47">
        <v>23.52</v>
      </c>
      <c r="C242" s="47">
        <v>23.7</v>
      </c>
      <c r="D242" s="11">
        <f t="shared" si="11"/>
        <v>23.61</v>
      </c>
      <c r="E242" s="47">
        <v>1.03</v>
      </c>
      <c r="F242" s="40">
        <f t="shared" si="7"/>
        <v>24.32</v>
      </c>
      <c r="G242" s="47">
        <v>30.38</v>
      </c>
      <c r="H242" s="47">
        <v>30.48</v>
      </c>
      <c r="I242" s="11">
        <f t="shared" si="8"/>
        <v>30.43</v>
      </c>
      <c r="J242" s="47">
        <v>1.28</v>
      </c>
      <c r="K242" s="40">
        <f t="shared" si="9"/>
        <v>38.950000000000003</v>
      </c>
      <c r="L242" s="45">
        <v>45924</v>
      </c>
      <c r="M242" s="48">
        <v>45925</v>
      </c>
      <c r="N242" s="11" t="str">
        <f t="shared" si="10"/>
        <v/>
      </c>
    </row>
    <row r="243" spans="1:14" hidden="1" outlineLevel="1" x14ac:dyDescent="0.4">
      <c r="A243" s="45">
        <v>45926</v>
      </c>
      <c r="B243" s="47">
        <v>23.51</v>
      </c>
      <c r="C243" s="47">
        <v>23.69</v>
      </c>
      <c r="D243" s="11">
        <f t="shared" si="11"/>
        <v>23.6</v>
      </c>
      <c r="E243" s="47">
        <v>1.03</v>
      </c>
      <c r="F243" s="40">
        <f t="shared" si="7"/>
        <v>24.31</v>
      </c>
      <c r="G243" s="47">
        <v>30.465</v>
      </c>
      <c r="H243" s="47">
        <v>30.565000000000001</v>
      </c>
      <c r="I243" s="11">
        <f t="shared" si="8"/>
        <v>30.515000000000001</v>
      </c>
      <c r="J243" s="47">
        <v>1.2</v>
      </c>
      <c r="K243" s="40">
        <f t="shared" si="9"/>
        <v>36.619999999999997</v>
      </c>
      <c r="L243" s="45">
        <v>45925</v>
      </c>
      <c r="M243" s="48">
        <v>45926</v>
      </c>
      <c r="N243" s="11" t="str">
        <f t="shared" si="10"/>
        <v/>
      </c>
    </row>
    <row r="244" spans="1:14" hidden="1" outlineLevel="1" x14ac:dyDescent="0.4">
      <c r="A244" s="45">
        <v>45930</v>
      </c>
      <c r="B244" s="47">
        <v>23.52</v>
      </c>
      <c r="C244" s="47">
        <v>23.7</v>
      </c>
      <c r="D244" s="11">
        <f t="shared" si="11"/>
        <v>23.61</v>
      </c>
      <c r="E244" s="47">
        <v>1.05</v>
      </c>
      <c r="F244" s="40">
        <f t="shared" si="7"/>
        <v>24.79</v>
      </c>
      <c r="G244" s="47">
        <v>30.395</v>
      </c>
      <c r="H244" s="47">
        <v>30.495000000000001</v>
      </c>
      <c r="I244" s="11">
        <f t="shared" si="8"/>
        <v>30.445</v>
      </c>
      <c r="J244" s="47">
        <v>1.24</v>
      </c>
      <c r="K244" s="40">
        <f t="shared" si="9"/>
        <v>37.75</v>
      </c>
      <c r="L244" s="45">
        <v>45929</v>
      </c>
      <c r="M244" s="48">
        <v>45930</v>
      </c>
      <c r="N244" s="11" t="str">
        <f t="shared" si="10"/>
        <v/>
      </c>
    </row>
    <row r="245" spans="1:14" hidden="1" outlineLevel="1" x14ac:dyDescent="0.4">
      <c r="A245" s="45">
        <v>45931</v>
      </c>
      <c r="B245" s="47">
        <v>23.54</v>
      </c>
      <c r="C245" s="47">
        <v>23.72</v>
      </c>
      <c r="D245" s="11">
        <f t="shared" si="11"/>
        <v>23.63</v>
      </c>
      <c r="E245" s="47">
        <v>1.04</v>
      </c>
      <c r="F245" s="40">
        <f t="shared" si="7"/>
        <v>24.58</v>
      </c>
      <c r="G245" s="47">
        <v>30.39</v>
      </c>
      <c r="H245" s="47">
        <v>30.49</v>
      </c>
      <c r="I245" s="11">
        <f t="shared" si="8"/>
        <v>30.439999999999998</v>
      </c>
      <c r="J245" s="47">
        <v>1.2</v>
      </c>
      <c r="K245" s="40">
        <f t="shared" si="9"/>
        <v>36.53</v>
      </c>
      <c r="L245" s="45">
        <v>45930</v>
      </c>
      <c r="M245" s="48">
        <v>45931</v>
      </c>
      <c r="N245" s="11" t="str">
        <f t="shared" si="10"/>
        <v/>
      </c>
    </row>
    <row r="246" spans="1:14" hidden="1" outlineLevel="1" x14ac:dyDescent="0.4">
      <c r="A246" s="45">
        <v>45932</v>
      </c>
      <c r="B246" s="47">
        <v>23.53</v>
      </c>
      <c r="C246" s="47">
        <v>23.71</v>
      </c>
      <c r="D246" s="11">
        <f t="shared" si="11"/>
        <v>23.62</v>
      </c>
      <c r="E246" s="47">
        <v>1.03</v>
      </c>
      <c r="F246" s="40">
        <f t="shared" si="7"/>
        <v>24.33</v>
      </c>
      <c r="G246" s="47">
        <v>30.36</v>
      </c>
      <c r="H246" s="47">
        <v>30.46</v>
      </c>
      <c r="I246" s="11">
        <f t="shared" si="8"/>
        <v>30.41</v>
      </c>
      <c r="J246" s="47">
        <v>1.2</v>
      </c>
      <c r="K246" s="40">
        <f t="shared" si="9"/>
        <v>36.49</v>
      </c>
      <c r="L246" s="45">
        <v>45931</v>
      </c>
      <c r="M246" s="48">
        <v>45932</v>
      </c>
      <c r="N246" s="11" t="str">
        <f t="shared" si="10"/>
        <v/>
      </c>
    </row>
    <row r="247" spans="1:14" hidden="1" outlineLevel="1" x14ac:dyDescent="0.4">
      <c r="A247" s="45">
        <v>45933</v>
      </c>
      <c r="B247" s="47">
        <v>23.47</v>
      </c>
      <c r="C247" s="47">
        <v>23.65</v>
      </c>
      <c r="D247" s="11">
        <f t="shared" si="11"/>
        <v>23.56</v>
      </c>
      <c r="E247" s="47">
        <v>1.02</v>
      </c>
      <c r="F247" s="40">
        <f t="shared" si="7"/>
        <v>24.03</v>
      </c>
      <c r="G247" s="47">
        <v>30.31</v>
      </c>
      <c r="H247" s="47">
        <v>30.41</v>
      </c>
      <c r="I247" s="11">
        <f t="shared" si="8"/>
        <v>30.36</v>
      </c>
      <c r="J247" s="47">
        <v>1.27</v>
      </c>
      <c r="K247" s="40">
        <f t="shared" si="9"/>
        <v>38.56</v>
      </c>
      <c r="L247" s="45">
        <v>45932</v>
      </c>
      <c r="M247" s="48">
        <v>45933</v>
      </c>
      <c r="N247" s="11" t="str">
        <f t="shared" si="10"/>
        <v/>
      </c>
    </row>
    <row r="248" spans="1:14" hidden="1" outlineLevel="1" x14ac:dyDescent="0.4">
      <c r="A248" s="45">
        <v>45937</v>
      </c>
      <c r="B248" s="47">
        <v>23.53</v>
      </c>
      <c r="C248" s="47">
        <v>23.71</v>
      </c>
      <c r="D248" s="11">
        <f t="shared" si="11"/>
        <v>23.62</v>
      </c>
      <c r="E248" s="47">
        <v>1.01</v>
      </c>
      <c r="F248" s="40">
        <f t="shared" si="7"/>
        <v>23.86</v>
      </c>
      <c r="G248" s="47">
        <v>30.465</v>
      </c>
      <c r="H248" s="47">
        <v>30.565000000000001</v>
      </c>
      <c r="I248" s="11">
        <f t="shared" si="8"/>
        <v>30.515000000000001</v>
      </c>
      <c r="J248" s="49" t="s">
        <v>93</v>
      </c>
      <c r="K248" s="50"/>
      <c r="L248" s="51"/>
      <c r="M248" s="48">
        <v>45937</v>
      </c>
      <c r="N248" s="11" t="str">
        <f t="shared" ref="N248:N311" si="12">IF(M248&lt;&gt;A248,"新加坡假日，使用前一工作日收盤價","")</f>
        <v/>
      </c>
    </row>
    <row r="249" spans="1:14" hidden="1" outlineLevel="1" x14ac:dyDescent="0.4">
      <c r="A249" s="45">
        <v>45938</v>
      </c>
      <c r="B249" s="47">
        <v>23.48</v>
      </c>
      <c r="C249" s="47">
        <v>23.66</v>
      </c>
      <c r="D249" s="11">
        <f t="shared" si="11"/>
        <v>23.57</v>
      </c>
      <c r="E249" s="47">
        <v>1.01</v>
      </c>
      <c r="F249" s="40">
        <f t="shared" si="7"/>
        <v>23.81</v>
      </c>
      <c r="G249" s="47">
        <v>30.48</v>
      </c>
      <c r="H249" s="47">
        <v>30.58</v>
      </c>
      <c r="I249" s="11">
        <f t="shared" si="8"/>
        <v>30.53</v>
      </c>
      <c r="J249" s="47"/>
      <c r="K249" s="40"/>
      <c r="L249" s="45"/>
      <c r="M249" s="48">
        <v>45938</v>
      </c>
      <c r="N249" s="11" t="str">
        <f t="shared" si="12"/>
        <v/>
      </c>
    </row>
    <row r="250" spans="1:14" hidden="1" outlineLevel="1" x14ac:dyDescent="0.4">
      <c r="A250" s="45">
        <v>45939</v>
      </c>
      <c r="B250" s="47">
        <v>23.46</v>
      </c>
      <c r="C250" s="47">
        <v>23.64</v>
      </c>
      <c r="D250" s="11">
        <f t="shared" si="11"/>
        <v>23.55</v>
      </c>
      <c r="E250" s="47">
        <v>0.995</v>
      </c>
      <c r="F250" s="40">
        <f t="shared" si="7"/>
        <v>23.43</v>
      </c>
      <c r="G250" s="47">
        <v>30.48</v>
      </c>
      <c r="H250" s="47">
        <v>30.58</v>
      </c>
      <c r="I250" s="11">
        <f t="shared" si="8"/>
        <v>30.53</v>
      </c>
      <c r="J250" s="47"/>
      <c r="K250" s="40"/>
      <c r="L250" s="45"/>
      <c r="M250" s="48">
        <v>45939</v>
      </c>
      <c r="N250" s="11" t="str">
        <f t="shared" si="12"/>
        <v/>
      </c>
    </row>
    <row r="251" spans="1:14" hidden="1" outlineLevel="1" x14ac:dyDescent="0.4">
      <c r="A251" s="45">
        <v>45943</v>
      </c>
      <c r="B251" s="47">
        <v>23.57</v>
      </c>
      <c r="C251" s="47">
        <v>23.75</v>
      </c>
      <c r="D251" s="11">
        <f t="shared" si="11"/>
        <v>23.66</v>
      </c>
      <c r="E251" s="47">
        <v>0.96499999999999997</v>
      </c>
      <c r="F251" s="40">
        <f t="shared" si="7"/>
        <v>22.83</v>
      </c>
      <c r="G251" s="47">
        <v>30.645</v>
      </c>
      <c r="H251" s="47">
        <v>30.745000000000001</v>
      </c>
      <c r="I251" s="11">
        <f t="shared" si="8"/>
        <v>30.695</v>
      </c>
      <c r="J251" s="47"/>
      <c r="K251" s="40"/>
      <c r="L251" s="45"/>
      <c r="M251" s="48">
        <v>45943</v>
      </c>
      <c r="N251" s="11" t="str">
        <f t="shared" si="12"/>
        <v/>
      </c>
    </row>
    <row r="252" spans="1:14" hidden="1" outlineLevel="1" x14ac:dyDescent="0.4">
      <c r="A252" s="45">
        <v>45944</v>
      </c>
      <c r="B252" s="47">
        <v>23.55</v>
      </c>
      <c r="C252" s="47">
        <v>23.73</v>
      </c>
      <c r="D252" s="11">
        <f t="shared" si="11"/>
        <v>23.64</v>
      </c>
      <c r="E252" s="47">
        <v>0.92500000000000004</v>
      </c>
      <c r="F252" s="40">
        <f t="shared" si="7"/>
        <v>21.87</v>
      </c>
      <c r="G252" s="47">
        <v>30.704999999999998</v>
      </c>
      <c r="H252" s="47">
        <v>30.805</v>
      </c>
      <c r="I252" s="11">
        <f t="shared" si="8"/>
        <v>30.754999999999999</v>
      </c>
      <c r="J252" s="47"/>
      <c r="K252" s="40"/>
      <c r="L252" s="45"/>
      <c r="M252" s="48">
        <v>45944</v>
      </c>
      <c r="N252" s="11" t="str">
        <f t="shared" si="12"/>
        <v/>
      </c>
    </row>
    <row r="253" spans="1:14" hidden="1" outlineLevel="1" x14ac:dyDescent="0.4">
      <c r="A253" s="45">
        <v>45945</v>
      </c>
      <c r="B253" s="47">
        <v>23.56</v>
      </c>
      <c r="C253" s="47">
        <v>23.74</v>
      </c>
      <c r="D253" s="11">
        <f t="shared" si="11"/>
        <v>23.65</v>
      </c>
      <c r="E253" s="47">
        <v>0.93500000000000005</v>
      </c>
      <c r="F253" s="40">
        <f t="shared" si="7"/>
        <v>22.11</v>
      </c>
      <c r="G253" s="47">
        <v>30.574999999999999</v>
      </c>
      <c r="H253" s="47">
        <v>30.675000000000001</v>
      </c>
      <c r="I253" s="11">
        <f t="shared" si="8"/>
        <v>30.625</v>
      </c>
      <c r="J253" s="47"/>
      <c r="K253" s="40"/>
      <c r="L253" s="45"/>
      <c r="M253" s="48">
        <v>45945</v>
      </c>
      <c r="N253" s="11" t="str">
        <f t="shared" si="12"/>
        <v/>
      </c>
    </row>
    <row r="254" spans="1:14" hidden="1" outlineLevel="1" x14ac:dyDescent="0.4">
      <c r="A254" s="45">
        <v>45946</v>
      </c>
      <c r="B254" s="47">
        <v>23.56</v>
      </c>
      <c r="C254" s="47">
        <v>23.74</v>
      </c>
      <c r="D254" s="11">
        <f t="shared" si="11"/>
        <v>23.65</v>
      </c>
      <c r="E254" s="47">
        <v>0.87</v>
      </c>
      <c r="F254" s="40">
        <f t="shared" si="7"/>
        <v>20.58</v>
      </c>
      <c r="G254" s="47">
        <v>30.585000000000001</v>
      </c>
      <c r="H254" s="47">
        <v>30.684999999999999</v>
      </c>
      <c r="I254" s="11">
        <f t="shared" si="8"/>
        <v>30.634999999999998</v>
      </c>
      <c r="J254" s="47"/>
      <c r="K254" s="40"/>
      <c r="L254" s="45"/>
      <c r="M254" s="48">
        <v>45946</v>
      </c>
      <c r="N254" s="11" t="str">
        <f t="shared" si="12"/>
        <v/>
      </c>
    </row>
    <row r="255" spans="1:14" hidden="1" outlineLevel="1" x14ac:dyDescent="0.4">
      <c r="A255" s="45">
        <v>45947</v>
      </c>
      <c r="B255" s="47">
        <v>23.62</v>
      </c>
      <c r="C255" s="47">
        <v>23.8</v>
      </c>
      <c r="D255" s="11">
        <f t="shared" si="11"/>
        <v>23.71</v>
      </c>
      <c r="E255" s="47">
        <v>0.88500000000000001</v>
      </c>
      <c r="F255" s="40">
        <f t="shared" si="7"/>
        <v>20.98</v>
      </c>
      <c r="G255" s="47">
        <v>30.61</v>
      </c>
      <c r="H255" s="47">
        <v>30.71</v>
      </c>
      <c r="I255" s="11">
        <f t="shared" si="8"/>
        <v>30.66</v>
      </c>
      <c r="J255" s="47"/>
      <c r="K255" s="40"/>
      <c r="L255" s="45"/>
      <c r="M255" s="48">
        <v>45947</v>
      </c>
      <c r="N255" s="11" t="str">
        <f t="shared" si="12"/>
        <v/>
      </c>
    </row>
    <row r="256" spans="1:14" hidden="1" outlineLevel="1" x14ac:dyDescent="0.4">
      <c r="A256" s="45">
        <v>45950</v>
      </c>
      <c r="B256" s="47">
        <v>23.56</v>
      </c>
      <c r="C256" s="47">
        <v>23.74</v>
      </c>
      <c r="D256" s="11">
        <f t="shared" si="11"/>
        <v>23.65</v>
      </c>
      <c r="E256" s="47">
        <v>0.88500000000000001</v>
      </c>
      <c r="F256" s="40">
        <f t="shared" si="7"/>
        <v>20.93</v>
      </c>
      <c r="G256" s="47">
        <v>30.574999999999999</v>
      </c>
      <c r="H256" s="47">
        <v>30.675000000000001</v>
      </c>
      <c r="I256" s="11">
        <f t="shared" si="8"/>
        <v>30.625</v>
      </c>
      <c r="J256" s="47"/>
      <c r="K256" s="40"/>
      <c r="L256" s="45"/>
      <c r="M256" s="48">
        <v>45947</v>
      </c>
      <c r="N256" s="11" t="str">
        <f t="shared" si="12"/>
        <v>新加坡假日，使用前一工作日收盤價</v>
      </c>
    </row>
    <row r="257" spans="1:14" hidden="1" outlineLevel="1" x14ac:dyDescent="0.4">
      <c r="A257" s="45">
        <v>45951</v>
      </c>
      <c r="B257" s="47">
        <v>23.58</v>
      </c>
      <c r="C257" s="47">
        <v>23.76</v>
      </c>
      <c r="D257" s="11">
        <f t="shared" si="11"/>
        <v>23.67</v>
      </c>
      <c r="E257" s="47">
        <v>0.91</v>
      </c>
      <c r="F257" s="40">
        <f t="shared" si="7"/>
        <v>21.54</v>
      </c>
      <c r="G257" s="47">
        <v>30.625</v>
      </c>
      <c r="H257" s="47">
        <v>30.725000000000001</v>
      </c>
      <c r="I257" s="11">
        <f t="shared" si="8"/>
        <v>30.675000000000001</v>
      </c>
      <c r="J257" s="47"/>
      <c r="K257" s="40"/>
      <c r="L257" s="45"/>
      <c r="M257" s="48">
        <v>45951</v>
      </c>
      <c r="N257" s="11" t="str">
        <f t="shared" si="12"/>
        <v/>
      </c>
    </row>
    <row r="258" spans="1:14" hidden="1" outlineLevel="1" x14ac:dyDescent="0.4">
      <c r="A258" s="45">
        <v>45952</v>
      </c>
      <c r="B258" s="47">
        <v>23.57</v>
      </c>
      <c r="C258" s="47">
        <v>23.75</v>
      </c>
      <c r="D258" s="11">
        <f t="shared" si="11"/>
        <v>23.66</v>
      </c>
      <c r="E258" s="47">
        <v>0.9</v>
      </c>
      <c r="F258" s="40">
        <f t="shared" si="7"/>
        <v>21.29</v>
      </c>
      <c r="G258" s="47">
        <v>30.67</v>
      </c>
      <c r="H258" s="47">
        <v>30.77</v>
      </c>
      <c r="I258" s="11">
        <f t="shared" si="8"/>
        <v>30.72</v>
      </c>
      <c r="J258" s="47"/>
      <c r="K258" s="40"/>
      <c r="L258" s="45"/>
      <c r="M258" s="48">
        <v>45952</v>
      </c>
      <c r="N258" s="11" t="str">
        <f t="shared" si="12"/>
        <v/>
      </c>
    </row>
    <row r="259" spans="1:14" hidden="1" outlineLevel="1" x14ac:dyDescent="0.4">
      <c r="A259" s="45">
        <v>45953</v>
      </c>
      <c r="B259" s="47">
        <v>23.63</v>
      </c>
      <c r="C259" s="47">
        <v>23.81</v>
      </c>
      <c r="D259" s="11">
        <f t="shared" si="11"/>
        <v>23.72</v>
      </c>
      <c r="E259" s="47">
        <v>0.94</v>
      </c>
      <c r="F259" s="40">
        <f t="shared" si="7"/>
        <v>22.3</v>
      </c>
      <c r="G259" s="47">
        <v>30.754999999999999</v>
      </c>
      <c r="H259" s="47">
        <v>30.855</v>
      </c>
      <c r="I259" s="11">
        <f t="shared" si="8"/>
        <v>30.805</v>
      </c>
      <c r="J259" s="47"/>
      <c r="K259" s="40"/>
      <c r="L259" s="45"/>
      <c r="M259" s="48">
        <v>45953</v>
      </c>
      <c r="N259" s="11" t="str">
        <f t="shared" si="12"/>
        <v/>
      </c>
    </row>
    <row r="260" spans="1:14" hidden="1" outlineLevel="1" x14ac:dyDescent="0.4">
      <c r="A260" s="45">
        <v>45957</v>
      </c>
      <c r="B260" s="47">
        <v>23.56</v>
      </c>
      <c r="C260" s="47">
        <v>23.74</v>
      </c>
      <c r="D260" s="11">
        <f t="shared" si="11"/>
        <v>23.65</v>
      </c>
      <c r="E260" s="47">
        <v>0.97</v>
      </c>
      <c r="F260" s="40">
        <f t="shared" si="7"/>
        <v>22.94</v>
      </c>
      <c r="G260" s="47">
        <v>30.65</v>
      </c>
      <c r="H260" s="47">
        <v>30.75</v>
      </c>
      <c r="I260" s="11">
        <f t="shared" si="8"/>
        <v>30.7</v>
      </c>
      <c r="J260" s="47"/>
      <c r="K260" s="40"/>
      <c r="L260" s="45"/>
      <c r="M260" s="48">
        <v>45957</v>
      </c>
      <c r="N260" s="11" t="str">
        <f t="shared" si="12"/>
        <v/>
      </c>
    </row>
    <row r="261" spans="1:14" hidden="1" outlineLevel="1" x14ac:dyDescent="0.4">
      <c r="A261" s="45">
        <v>45958</v>
      </c>
      <c r="B261" s="47">
        <v>23.56</v>
      </c>
      <c r="C261" s="47">
        <v>23.74</v>
      </c>
      <c r="D261" s="11">
        <f t="shared" si="11"/>
        <v>23.65</v>
      </c>
      <c r="E261" s="47">
        <v>0.97499999999999998</v>
      </c>
      <c r="F261" s="40">
        <f t="shared" si="7"/>
        <v>23.06</v>
      </c>
      <c r="G261" s="47">
        <v>30.57</v>
      </c>
      <c r="H261" s="47">
        <v>30.67</v>
      </c>
      <c r="I261" s="11">
        <f t="shared" si="8"/>
        <v>30.62</v>
      </c>
      <c r="J261" s="47"/>
      <c r="K261" s="40"/>
      <c r="L261" s="45"/>
      <c r="M261" s="48">
        <v>45958</v>
      </c>
      <c r="N261" s="11" t="str">
        <f t="shared" si="12"/>
        <v/>
      </c>
    </row>
    <row r="262" spans="1:14" hidden="1" outlineLevel="1" x14ac:dyDescent="0.4">
      <c r="A262" s="45">
        <v>45959</v>
      </c>
      <c r="B262" s="47">
        <v>23.56</v>
      </c>
      <c r="C262" s="47">
        <v>23.74</v>
      </c>
      <c r="D262" s="11">
        <f t="shared" si="11"/>
        <v>23.65</v>
      </c>
      <c r="E262" s="47">
        <v>0.99</v>
      </c>
      <c r="F262" s="40">
        <f t="shared" si="7"/>
        <v>23.41</v>
      </c>
      <c r="G262" s="47"/>
      <c r="H262" s="47"/>
      <c r="I262" s="11" t="e">
        <f t="shared" si="8"/>
        <v>#DIV/0!</v>
      </c>
      <c r="J262" s="47"/>
      <c r="K262" s="40"/>
      <c r="L262" s="45"/>
      <c r="M262" s="48">
        <v>45959</v>
      </c>
      <c r="N262" s="11" t="str">
        <f t="shared" si="12"/>
        <v/>
      </c>
    </row>
    <row r="263" spans="1:14" hidden="1" outlineLevel="1" x14ac:dyDescent="0.4">
      <c r="A263" s="45">
        <v>45960</v>
      </c>
      <c r="B263" s="47">
        <v>23.55</v>
      </c>
      <c r="C263" s="47">
        <v>23.73</v>
      </c>
      <c r="D263" s="11">
        <f t="shared" si="11"/>
        <v>23.64</v>
      </c>
      <c r="E263" s="47">
        <v>1.01</v>
      </c>
      <c r="F263" s="40">
        <f t="shared" si="7"/>
        <v>23.88</v>
      </c>
      <c r="G263" s="47"/>
      <c r="H263" s="47"/>
      <c r="I263" s="11" t="e">
        <f t="shared" si="8"/>
        <v>#DIV/0!</v>
      </c>
      <c r="J263" s="47"/>
      <c r="K263" s="40"/>
      <c r="L263" s="45"/>
      <c r="M263" s="48">
        <v>45960</v>
      </c>
      <c r="N263" s="11" t="str">
        <f t="shared" si="12"/>
        <v/>
      </c>
    </row>
    <row r="264" spans="1:14" hidden="1" outlineLevel="1" x14ac:dyDescent="0.4">
      <c r="A264" s="45">
        <v>45961</v>
      </c>
      <c r="B264" s="47">
        <v>23.54</v>
      </c>
      <c r="C264" s="47">
        <v>23.72</v>
      </c>
      <c r="D264" s="11">
        <f t="shared" si="11"/>
        <v>23.63</v>
      </c>
      <c r="E264" s="47">
        <v>1.03</v>
      </c>
      <c r="F264" s="40">
        <f t="shared" si="7"/>
        <v>24.34</v>
      </c>
      <c r="G264" s="47">
        <v>30.68</v>
      </c>
      <c r="H264" s="47">
        <v>30.78</v>
      </c>
      <c r="I264" s="11">
        <f t="shared" si="8"/>
        <v>30.73</v>
      </c>
      <c r="J264" s="47"/>
      <c r="K264" s="40"/>
      <c r="L264" s="45"/>
      <c r="M264" s="48">
        <v>45961</v>
      </c>
      <c r="N264" s="11" t="str">
        <f t="shared" si="12"/>
        <v/>
      </c>
    </row>
    <row r="265" spans="1:14" hidden="1" outlineLevel="1" collapsed="1" x14ac:dyDescent="0.4">
      <c r="A265" s="45">
        <v>45964</v>
      </c>
      <c r="B265" s="47">
        <v>23.59</v>
      </c>
      <c r="C265" s="47">
        <v>23.77</v>
      </c>
      <c r="D265" s="11">
        <f t="shared" si="11"/>
        <v>23.68</v>
      </c>
      <c r="E265" s="47">
        <v>1.04</v>
      </c>
      <c r="F265" s="40">
        <f t="shared" ref="F265:F328" si="13">ROUND(D265*E265,2)</f>
        <v>24.63</v>
      </c>
      <c r="G265" s="47">
        <v>30.78</v>
      </c>
      <c r="H265" s="47">
        <v>30.88</v>
      </c>
      <c r="I265" s="11">
        <f t="shared" si="8"/>
        <v>30.83</v>
      </c>
      <c r="J265" s="47"/>
      <c r="K265" s="40"/>
      <c r="L265" s="45"/>
      <c r="M265" s="48">
        <v>45964</v>
      </c>
      <c r="N265" s="11" t="str">
        <f t="shared" si="12"/>
        <v/>
      </c>
    </row>
    <row r="266" spans="1:14" hidden="1" outlineLevel="1" x14ac:dyDescent="0.4">
      <c r="A266" s="45">
        <v>45965</v>
      </c>
      <c r="B266" s="47">
        <v>23.6</v>
      </c>
      <c r="C266" s="47">
        <v>23.78</v>
      </c>
      <c r="D266" s="11">
        <f t="shared" si="11"/>
        <v>23.69</v>
      </c>
      <c r="E266" s="47">
        <v>1</v>
      </c>
      <c r="F266" s="40">
        <f t="shared" si="13"/>
        <v>23.69</v>
      </c>
      <c r="G266" s="47">
        <v>30.844999999999999</v>
      </c>
      <c r="H266" s="47">
        <v>30.945</v>
      </c>
      <c r="I266" s="11">
        <f t="shared" ref="I266:I329" si="14">AVERAGE(G266:H266)</f>
        <v>30.895</v>
      </c>
      <c r="J266" s="47"/>
      <c r="K266" s="40"/>
      <c r="L266" s="45"/>
      <c r="M266" s="48">
        <v>45965</v>
      </c>
      <c r="N266" s="11" t="str">
        <f t="shared" si="12"/>
        <v/>
      </c>
    </row>
    <row r="267" spans="1:14" hidden="1" outlineLevel="1" x14ac:dyDescent="0.4">
      <c r="A267" s="45">
        <v>45966</v>
      </c>
      <c r="B267" s="47">
        <v>23.58</v>
      </c>
      <c r="C267" s="47">
        <v>23.76</v>
      </c>
      <c r="D267" s="11">
        <f t="shared" si="11"/>
        <v>23.67</v>
      </c>
      <c r="E267" s="47">
        <v>1.04</v>
      </c>
      <c r="F267" s="40">
        <f t="shared" si="13"/>
        <v>24.62</v>
      </c>
      <c r="G267" s="47">
        <v>30.885000000000002</v>
      </c>
      <c r="H267" s="47">
        <v>30.984999999999999</v>
      </c>
      <c r="I267" s="11">
        <f t="shared" si="14"/>
        <v>30.935000000000002</v>
      </c>
      <c r="J267" s="47"/>
      <c r="K267" s="40"/>
      <c r="L267" s="45"/>
      <c r="M267" s="48">
        <v>45966</v>
      </c>
      <c r="N267" s="11" t="str">
        <f t="shared" si="12"/>
        <v/>
      </c>
    </row>
    <row r="268" spans="1:14" hidden="1" outlineLevel="1" x14ac:dyDescent="0.4">
      <c r="A268" s="45">
        <v>45967</v>
      </c>
      <c r="B268" s="47">
        <v>23.62</v>
      </c>
      <c r="C268" s="47">
        <v>23.8</v>
      </c>
      <c r="D268" s="11">
        <f t="shared" si="11"/>
        <v>23.71</v>
      </c>
      <c r="E268" s="47">
        <v>1.08</v>
      </c>
      <c r="F268" s="40">
        <f t="shared" si="13"/>
        <v>25.61</v>
      </c>
      <c r="G268" s="47">
        <v>30.895</v>
      </c>
      <c r="H268" s="47">
        <v>30.995000000000001</v>
      </c>
      <c r="I268" s="11">
        <f t="shared" si="14"/>
        <v>30.945</v>
      </c>
      <c r="J268" s="47"/>
      <c r="K268" s="40"/>
      <c r="L268" s="45"/>
      <c r="M268" s="48">
        <v>45967</v>
      </c>
      <c r="N268" s="11" t="str">
        <f t="shared" si="12"/>
        <v/>
      </c>
    </row>
    <row r="269" spans="1:14" hidden="1" outlineLevel="1" x14ac:dyDescent="0.4">
      <c r="A269" s="45">
        <v>45968</v>
      </c>
      <c r="B269" s="47">
        <v>23.72</v>
      </c>
      <c r="C269" s="47">
        <v>23.9</v>
      </c>
      <c r="D269" s="11">
        <f t="shared" si="11"/>
        <v>23.81</v>
      </c>
      <c r="E269" s="47">
        <v>1.08</v>
      </c>
      <c r="F269" s="40">
        <f t="shared" si="13"/>
        <v>25.71</v>
      </c>
      <c r="G269" s="47">
        <v>30.98</v>
      </c>
      <c r="H269" s="47">
        <v>31.08</v>
      </c>
      <c r="I269" s="11">
        <f t="shared" si="14"/>
        <v>31.03</v>
      </c>
      <c r="J269" s="47"/>
      <c r="K269" s="40"/>
      <c r="L269" s="45"/>
      <c r="M269" s="48">
        <v>45968</v>
      </c>
      <c r="N269" s="11" t="str">
        <f t="shared" si="12"/>
        <v/>
      </c>
    </row>
    <row r="270" spans="1:14" hidden="1" outlineLevel="1" x14ac:dyDescent="0.4">
      <c r="A270" s="45">
        <v>45971</v>
      </c>
      <c r="B270" s="47">
        <v>23.72</v>
      </c>
      <c r="C270" s="47">
        <v>23.9</v>
      </c>
      <c r="D270" s="11">
        <f t="shared" si="11"/>
        <v>23.81</v>
      </c>
      <c r="E270" s="47">
        <v>1.1000000000000001</v>
      </c>
      <c r="F270" s="40">
        <f t="shared" si="13"/>
        <v>26.19</v>
      </c>
      <c r="G270" s="47">
        <v>30.95</v>
      </c>
      <c r="H270" s="47">
        <v>31.05</v>
      </c>
      <c r="I270" s="11">
        <f t="shared" si="14"/>
        <v>31</v>
      </c>
      <c r="J270" s="47"/>
      <c r="K270" s="40"/>
      <c r="L270" s="45"/>
      <c r="M270" s="48">
        <v>45971</v>
      </c>
      <c r="N270" s="11" t="str">
        <f t="shared" si="12"/>
        <v/>
      </c>
    </row>
    <row r="271" spans="1:14" hidden="1" outlineLevel="1" x14ac:dyDescent="0.4">
      <c r="A271" s="45">
        <v>45972</v>
      </c>
      <c r="B271" s="47">
        <v>23.74</v>
      </c>
      <c r="C271" s="47">
        <v>23.92</v>
      </c>
      <c r="D271" s="11">
        <f t="shared" si="11"/>
        <v>23.83</v>
      </c>
      <c r="E271" s="47">
        <v>1.1100000000000001</v>
      </c>
      <c r="F271" s="40">
        <f t="shared" si="13"/>
        <v>26.45</v>
      </c>
      <c r="G271" s="47">
        <v>30.99</v>
      </c>
      <c r="H271" s="47">
        <v>31.09</v>
      </c>
      <c r="I271" s="11">
        <f t="shared" si="14"/>
        <v>31.04</v>
      </c>
      <c r="J271" s="47"/>
      <c r="K271" s="40"/>
      <c r="L271" s="45"/>
      <c r="M271" s="48">
        <v>45972</v>
      </c>
      <c r="N271" s="11" t="str">
        <f t="shared" si="12"/>
        <v/>
      </c>
    </row>
    <row r="272" spans="1:14" hidden="1" outlineLevel="1" x14ac:dyDescent="0.4">
      <c r="A272" s="45">
        <v>45973</v>
      </c>
      <c r="B272" s="47">
        <v>23.74</v>
      </c>
      <c r="C272" s="47">
        <v>23.92</v>
      </c>
      <c r="D272" s="11">
        <f t="shared" si="11"/>
        <v>23.83</v>
      </c>
      <c r="E272" s="47">
        <v>1.1299999999999999</v>
      </c>
      <c r="F272" s="40">
        <f t="shared" si="13"/>
        <v>26.93</v>
      </c>
      <c r="G272" s="47">
        <v>31.004999999999999</v>
      </c>
      <c r="H272" s="47">
        <v>31.105</v>
      </c>
      <c r="I272" s="11">
        <f t="shared" si="14"/>
        <v>31.055</v>
      </c>
      <c r="J272" s="47"/>
      <c r="K272" s="40"/>
      <c r="L272" s="45"/>
      <c r="M272" s="48">
        <v>45973</v>
      </c>
      <c r="N272" s="11" t="str">
        <f t="shared" si="12"/>
        <v/>
      </c>
    </row>
    <row r="273" spans="1:14" hidden="1" outlineLevel="1" x14ac:dyDescent="0.4">
      <c r="A273" s="45">
        <v>45974</v>
      </c>
      <c r="B273" s="47">
        <v>23.8</v>
      </c>
      <c r="C273" s="47">
        <v>23.98</v>
      </c>
      <c r="D273" s="11">
        <f t="shared" si="11"/>
        <v>23.89</v>
      </c>
      <c r="E273" s="47">
        <v>1.1499999999999999</v>
      </c>
      <c r="F273" s="40">
        <f t="shared" si="13"/>
        <v>27.47</v>
      </c>
      <c r="G273" s="47">
        <v>31.01</v>
      </c>
      <c r="H273" s="47">
        <v>31.11</v>
      </c>
      <c r="I273" s="11">
        <f t="shared" si="14"/>
        <v>31.060000000000002</v>
      </c>
      <c r="J273" s="47"/>
      <c r="K273" s="40"/>
      <c r="L273" s="45"/>
      <c r="M273" s="48">
        <v>45974</v>
      </c>
      <c r="N273" s="11" t="str">
        <f t="shared" si="12"/>
        <v/>
      </c>
    </row>
    <row r="274" spans="1:14" hidden="1" outlineLevel="1" x14ac:dyDescent="0.4">
      <c r="A274" s="45">
        <v>45975</v>
      </c>
      <c r="B274" s="47">
        <v>23.85</v>
      </c>
      <c r="C274" s="47">
        <v>24.03</v>
      </c>
      <c r="D274" s="11">
        <f t="shared" si="11"/>
        <v>23.94</v>
      </c>
      <c r="E274" s="47">
        <v>1.17</v>
      </c>
      <c r="F274" s="40">
        <f t="shared" si="13"/>
        <v>28.01</v>
      </c>
      <c r="G274" s="47">
        <v>31.09</v>
      </c>
      <c r="H274" s="47">
        <v>31.19</v>
      </c>
      <c r="I274" s="11">
        <f t="shared" si="14"/>
        <v>31.14</v>
      </c>
      <c r="J274" s="47"/>
      <c r="K274" s="40"/>
      <c r="L274" s="45"/>
      <c r="M274" s="48">
        <v>45975</v>
      </c>
      <c r="N274" s="11" t="str">
        <f t="shared" si="12"/>
        <v/>
      </c>
    </row>
    <row r="275" spans="1:14" hidden="1" outlineLevel="1" x14ac:dyDescent="0.4">
      <c r="A275" s="45">
        <v>45978</v>
      </c>
      <c r="B275" s="47">
        <v>23.87</v>
      </c>
      <c r="C275" s="47">
        <v>24.05</v>
      </c>
      <c r="D275" s="11">
        <f t="shared" si="11"/>
        <v>23.96</v>
      </c>
      <c r="E275" s="47">
        <v>1.19</v>
      </c>
      <c r="F275" s="40">
        <f t="shared" si="13"/>
        <v>28.51</v>
      </c>
      <c r="G275" s="47">
        <v>31.11</v>
      </c>
      <c r="H275" s="47">
        <v>31.21</v>
      </c>
      <c r="I275" s="11">
        <f t="shared" si="14"/>
        <v>31.16</v>
      </c>
      <c r="J275" s="47"/>
      <c r="K275" s="40"/>
      <c r="L275" s="45"/>
      <c r="M275" s="48">
        <v>45978</v>
      </c>
      <c r="N275" s="11" t="str">
        <f t="shared" si="12"/>
        <v/>
      </c>
    </row>
    <row r="276" spans="1:14" hidden="1" outlineLevel="1" x14ac:dyDescent="0.4">
      <c r="A276" s="45">
        <v>45979</v>
      </c>
      <c r="B276" s="47">
        <v>23.85</v>
      </c>
      <c r="C276" s="47">
        <v>24.03</v>
      </c>
      <c r="D276" s="11">
        <f t="shared" si="11"/>
        <v>23.94</v>
      </c>
      <c r="E276" s="47">
        <v>1.18</v>
      </c>
      <c r="F276" s="40">
        <f t="shared" si="13"/>
        <v>28.25</v>
      </c>
      <c r="G276" s="47">
        <v>31.14</v>
      </c>
      <c r="H276" s="47">
        <v>31.24</v>
      </c>
      <c r="I276" s="11">
        <f t="shared" si="14"/>
        <v>31.189999999999998</v>
      </c>
      <c r="J276" s="47"/>
      <c r="K276" s="40"/>
      <c r="L276" s="45"/>
      <c r="M276" s="48">
        <v>45979</v>
      </c>
      <c r="N276" s="11" t="str">
        <f t="shared" si="12"/>
        <v/>
      </c>
    </row>
    <row r="277" spans="1:14" hidden="1" outlineLevel="1" x14ac:dyDescent="0.4">
      <c r="A277" s="45">
        <v>45980</v>
      </c>
      <c r="B277" s="47">
        <v>23.9</v>
      </c>
      <c r="C277" s="47">
        <v>24.08</v>
      </c>
      <c r="D277" s="11">
        <f t="shared" ref="D277:D340" si="15">AVERAGE(B277:C277)</f>
        <v>23.99</v>
      </c>
      <c r="E277" s="47">
        <v>1.1399999999999999</v>
      </c>
      <c r="F277" s="40">
        <f t="shared" si="13"/>
        <v>27.35</v>
      </c>
      <c r="G277" s="47">
        <v>31.19</v>
      </c>
      <c r="H277" s="47">
        <v>31.29</v>
      </c>
      <c r="I277" s="11">
        <f t="shared" si="14"/>
        <v>31.240000000000002</v>
      </c>
      <c r="J277" s="47"/>
      <c r="K277" s="40"/>
      <c r="L277" s="45"/>
      <c r="M277" s="48">
        <v>45980</v>
      </c>
      <c r="N277" s="11" t="str">
        <f t="shared" si="12"/>
        <v/>
      </c>
    </row>
    <row r="278" spans="1:14" hidden="1" outlineLevel="1" x14ac:dyDescent="0.4">
      <c r="A278" s="45">
        <v>45981</v>
      </c>
      <c r="B278" s="47">
        <v>23.85</v>
      </c>
      <c r="C278" s="47">
        <v>24.03</v>
      </c>
      <c r="D278" s="11">
        <f t="shared" si="15"/>
        <v>23.94</v>
      </c>
      <c r="E278" s="47">
        <v>1.19</v>
      </c>
      <c r="F278" s="40">
        <f t="shared" si="13"/>
        <v>28.49</v>
      </c>
      <c r="G278" s="47">
        <v>31.24</v>
      </c>
      <c r="H278" s="47">
        <v>31.34</v>
      </c>
      <c r="I278" s="11">
        <f t="shared" si="14"/>
        <v>31.29</v>
      </c>
      <c r="J278" s="47"/>
      <c r="K278" s="40"/>
      <c r="L278" s="45"/>
      <c r="M278" s="48">
        <v>45981</v>
      </c>
      <c r="N278" s="11" t="str">
        <f t="shared" si="12"/>
        <v/>
      </c>
    </row>
    <row r="279" spans="1:14" hidden="1" outlineLevel="1" x14ac:dyDescent="0.4">
      <c r="A279" s="45">
        <v>45982</v>
      </c>
      <c r="B279" s="47">
        <v>23.94</v>
      </c>
      <c r="C279" s="47">
        <v>24.12</v>
      </c>
      <c r="D279" s="11">
        <f t="shared" si="15"/>
        <v>24.03</v>
      </c>
      <c r="E279" s="47">
        <v>1.17</v>
      </c>
      <c r="F279" s="40">
        <f t="shared" si="13"/>
        <v>28.12</v>
      </c>
      <c r="G279" s="47">
        <v>31.37</v>
      </c>
      <c r="H279" s="47">
        <v>31.47</v>
      </c>
      <c r="I279" s="11">
        <f t="shared" si="14"/>
        <v>31.42</v>
      </c>
      <c r="J279" s="47"/>
      <c r="K279" s="40"/>
      <c r="L279" s="45"/>
      <c r="M279" s="48">
        <v>45982</v>
      </c>
      <c r="N279" s="11" t="str">
        <f t="shared" si="12"/>
        <v/>
      </c>
    </row>
    <row r="280" spans="1:14" hidden="1" outlineLevel="1" x14ac:dyDescent="0.4">
      <c r="A280" s="45">
        <v>45985</v>
      </c>
      <c r="B280" s="47">
        <v>23.99</v>
      </c>
      <c r="C280" s="47">
        <v>24.17</v>
      </c>
      <c r="D280" s="11">
        <f t="shared" si="15"/>
        <v>24.08</v>
      </c>
      <c r="E280" s="47">
        <v>1.1499999999999999</v>
      </c>
      <c r="F280" s="40">
        <f t="shared" si="13"/>
        <v>27.69</v>
      </c>
      <c r="G280" s="47">
        <v>31.385000000000002</v>
      </c>
      <c r="H280" s="47">
        <v>31.484999999999999</v>
      </c>
      <c r="I280" s="11">
        <f t="shared" si="14"/>
        <v>31.435000000000002</v>
      </c>
      <c r="J280" s="47"/>
      <c r="K280" s="40">
        <f t="shared" ref="K280:K343" si="16">ROUND(I280*J280,2)</f>
        <v>0</v>
      </c>
      <c r="L280" s="45">
        <v>45982</v>
      </c>
      <c r="M280" s="48">
        <v>45985</v>
      </c>
      <c r="N280" s="11" t="str">
        <f t="shared" si="12"/>
        <v/>
      </c>
    </row>
    <row r="281" spans="1:14" hidden="1" outlineLevel="1" x14ac:dyDescent="0.4">
      <c r="A281" s="45">
        <v>45986</v>
      </c>
      <c r="B281" s="47">
        <v>24.04</v>
      </c>
      <c r="C281" s="47">
        <v>24.22</v>
      </c>
      <c r="D281" s="11">
        <f t="shared" si="15"/>
        <v>24.13</v>
      </c>
      <c r="E281" s="47">
        <v>1.17</v>
      </c>
      <c r="F281" s="40">
        <f t="shared" si="13"/>
        <v>28.23</v>
      </c>
      <c r="G281" s="47">
        <v>31.39</v>
      </c>
      <c r="H281" s="47">
        <v>31.49</v>
      </c>
      <c r="I281" s="11">
        <f t="shared" si="14"/>
        <v>31.439999999999998</v>
      </c>
      <c r="J281" s="47"/>
      <c r="K281" s="40">
        <f t="shared" si="16"/>
        <v>0</v>
      </c>
      <c r="L281" s="45">
        <v>45985</v>
      </c>
      <c r="M281" s="48">
        <v>45986</v>
      </c>
      <c r="N281" s="11" t="str">
        <f t="shared" si="12"/>
        <v/>
      </c>
    </row>
    <row r="282" spans="1:14" hidden="1" outlineLevel="1" x14ac:dyDescent="0.4">
      <c r="A282" s="45">
        <v>45987</v>
      </c>
      <c r="B282" s="47">
        <v>24.03</v>
      </c>
      <c r="C282" s="47">
        <v>24.21</v>
      </c>
      <c r="D282" s="11">
        <f t="shared" si="15"/>
        <v>24.12</v>
      </c>
      <c r="E282" s="47">
        <v>1.1100000000000001</v>
      </c>
      <c r="F282" s="40">
        <f t="shared" si="13"/>
        <v>26.77</v>
      </c>
      <c r="G282" s="47">
        <v>31.29</v>
      </c>
      <c r="H282" s="47">
        <v>31.39</v>
      </c>
      <c r="I282" s="11">
        <f t="shared" si="14"/>
        <v>31.34</v>
      </c>
      <c r="J282" s="47"/>
      <c r="K282" s="40">
        <f t="shared" si="16"/>
        <v>0</v>
      </c>
      <c r="L282" s="45">
        <v>45986</v>
      </c>
      <c r="M282" s="48">
        <v>45987</v>
      </c>
      <c r="N282" s="11" t="str">
        <f t="shared" si="12"/>
        <v/>
      </c>
    </row>
    <row r="283" spans="1:14" hidden="1" outlineLevel="1" x14ac:dyDescent="0.4">
      <c r="A283" s="45">
        <v>45988</v>
      </c>
      <c r="B283" s="47">
        <v>24.07</v>
      </c>
      <c r="C283" s="47">
        <v>24.25</v>
      </c>
      <c r="D283" s="11">
        <f t="shared" si="15"/>
        <v>24.16</v>
      </c>
      <c r="E283" s="47">
        <v>1.1299999999999999</v>
      </c>
      <c r="F283" s="40">
        <f t="shared" si="13"/>
        <v>27.3</v>
      </c>
      <c r="G283" s="47">
        <v>31.274999999999999</v>
      </c>
      <c r="H283" s="47">
        <v>31.375</v>
      </c>
      <c r="I283" s="11">
        <f t="shared" si="14"/>
        <v>31.324999999999999</v>
      </c>
      <c r="J283" s="47"/>
      <c r="K283" s="40">
        <f t="shared" si="16"/>
        <v>0</v>
      </c>
      <c r="L283" s="45">
        <v>45987</v>
      </c>
      <c r="M283" s="48">
        <v>45988</v>
      </c>
      <c r="N283" s="11" t="str">
        <f t="shared" si="12"/>
        <v/>
      </c>
    </row>
    <row r="284" spans="1:14" hidden="1" outlineLevel="1" x14ac:dyDescent="0.4">
      <c r="A284" s="45">
        <v>45989</v>
      </c>
      <c r="B284" s="47">
        <v>24.11</v>
      </c>
      <c r="C284" s="47">
        <v>24.29</v>
      </c>
      <c r="D284" s="11">
        <f t="shared" si="15"/>
        <v>24.2</v>
      </c>
      <c r="E284" s="47">
        <v>1.1000000000000001</v>
      </c>
      <c r="F284" s="40">
        <f t="shared" si="13"/>
        <v>26.62</v>
      </c>
      <c r="G284" s="47">
        <v>31.35</v>
      </c>
      <c r="H284" s="47">
        <v>31.45</v>
      </c>
      <c r="I284" s="11">
        <f t="shared" si="14"/>
        <v>31.4</v>
      </c>
      <c r="J284" s="47"/>
      <c r="K284" s="40">
        <f t="shared" si="16"/>
        <v>0</v>
      </c>
      <c r="L284" s="45">
        <v>45987</v>
      </c>
      <c r="M284" s="48">
        <v>45989</v>
      </c>
      <c r="N284" s="11" t="str">
        <f t="shared" si="12"/>
        <v/>
      </c>
    </row>
    <row r="285" spans="1:14" hidden="1" outlineLevel="1" collapsed="1" x14ac:dyDescent="0.4">
      <c r="A285" s="45">
        <v>45992</v>
      </c>
      <c r="B285" s="47">
        <v>24.17</v>
      </c>
      <c r="C285" s="47">
        <v>24.35</v>
      </c>
      <c r="D285" s="11">
        <f t="shared" si="15"/>
        <v>24.26</v>
      </c>
      <c r="E285" s="47">
        <v>1.07</v>
      </c>
      <c r="F285" s="40">
        <f t="shared" si="13"/>
        <v>25.96</v>
      </c>
      <c r="G285" s="47">
        <v>31.38</v>
      </c>
      <c r="H285" s="47">
        <v>31.48</v>
      </c>
      <c r="I285" s="11">
        <f t="shared" si="14"/>
        <v>31.43</v>
      </c>
      <c r="J285" s="47"/>
      <c r="K285" s="40">
        <f t="shared" si="16"/>
        <v>0</v>
      </c>
      <c r="L285" s="45">
        <v>45989</v>
      </c>
      <c r="M285" s="48">
        <v>45992</v>
      </c>
      <c r="N285" s="11" t="str">
        <f t="shared" si="12"/>
        <v/>
      </c>
    </row>
    <row r="286" spans="1:14" hidden="1" outlineLevel="1" x14ac:dyDescent="0.4">
      <c r="A286" s="45">
        <v>45993</v>
      </c>
      <c r="B286" s="47">
        <v>24.14</v>
      </c>
      <c r="C286" s="47">
        <v>24.32</v>
      </c>
      <c r="D286" s="11">
        <f t="shared" si="15"/>
        <v>24.23</v>
      </c>
      <c r="E286" s="47">
        <v>1.0900000000000001</v>
      </c>
      <c r="F286" s="40">
        <f t="shared" si="13"/>
        <v>26.41</v>
      </c>
      <c r="G286" s="47">
        <v>31.36</v>
      </c>
      <c r="H286" s="47">
        <v>31.46</v>
      </c>
      <c r="I286" s="11">
        <f t="shared" si="14"/>
        <v>31.41</v>
      </c>
      <c r="J286" s="47"/>
      <c r="K286" s="40">
        <f t="shared" si="16"/>
        <v>0</v>
      </c>
      <c r="L286" s="45">
        <v>45992</v>
      </c>
      <c r="M286" s="48">
        <v>45993</v>
      </c>
      <c r="N286" s="11" t="str">
        <f t="shared" si="12"/>
        <v/>
      </c>
    </row>
    <row r="287" spans="1:14" hidden="1" outlineLevel="1" x14ac:dyDescent="0.4">
      <c r="A287" s="45">
        <v>45994</v>
      </c>
      <c r="B287" s="47">
        <v>24.09</v>
      </c>
      <c r="C287" s="47">
        <v>24.27</v>
      </c>
      <c r="D287" s="11">
        <f t="shared" si="15"/>
        <v>24.18</v>
      </c>
      <c r="E287" s="47">
        <v>1.08</v>
      </c>
      <c r="F287" s="40">
        <f t="shared" si="13"/>
        <v>26.11</v>
      </c>
      <c r="G287" s="47">
        <v>31.27</v>
      </c>
      <c r="H287" s="47">
        <v>31.37</v>
      </c>
      <c r="I287" s="11">
        <f t="shared" si="14"/>
        <v>31.32</v>
      </c>
      <c r="J287" s="47"/>
      <c r="K287" s="40">
        <f t="shared" si="16"/>
        <v>0</v>
      </c>
      <c r="L287" s="45">
        <v>45993</v>
      </c>
      <c r="M287" s="48">
        <v>45994</v>
      </c>
      <c r="N287" s="11" t="str">
        <f t="shared" si="12"/>
        <v/>
      </c>
    </row>
    <row r="288" spans="1:14" hidden="1" outlineLevel="1" x14ac:dyDescent="0.4">
      <c r="A288" s="45">
        <v>45995</v>
      </c>
      <c r="B288" s="47">
        <v>24.09</v>
      </c>
      <c r="C288" s="47">
        <v>24.27</v>
      </c>
      <c r="D288" s="11">
        <f t="shared" si="15"/>
        <v>24.18</v>
      </c>
      <c r="E288" s="47">
        <v>1.1000000000000001</v>
      </c>
      <c r="F288" s="40">
        <f t="shared" si="13"/>
        <v>26.6</v>
      </c>
      <c r="G288" s="47">
        <v>31.274999999999999</v>
      </c>
      <c r="H288" s="47">
        <v>31.375</v>
      </c>
      <c r="I288" s="11">
        <f t="shared" si="14"/>
        <v>31.324999999999999</v>
      </c>
      <c r="J288" s="47"/>
      <c r="K288" s="40">
        <f t="shared" si="16"/>
        <v>0</v>
      </c>
      <c r="L288" s="45">
        <v>45994</v>
      </c>
      <c r="M288" s="48">
        <v>45995</v>
      </c>
      <c r="N288" s="11" t="str">
        <f t="shared" si="12"/>
        <v/>
      </c>
    </row>
    <row r="289" spans="1:14" hidden="1" outlineLevel="1" x14ac:dyDescent="0.4">
      <c r="A289" s="45">
        <v>45996</v>
      </c>
      <c r="B289" s="47">
        <v>24.03</v>
      </c>
      <c r="C289" s="47">
        <v>24.21</v>
      </c>
      <c r="D289" s="11">
        <f t="shared" si="15"/>
        <v>24.12</v>
      </c>
      <c r="E289" s="47">
        <v>1.08</v>
      </c>
      <c r="F289" s="40">
        <f t="shared" si="13"/>
        <v>26.05</v>
      </c>
      <c r="G289" s="47">
        <v>31.19</v>
      </c>
      <c r="H289" s="47">
        <v>31.29</v>
      </c>
      <c r="I289" s="11">
        <f t="shared" si="14"/>
        <v>31.240000000000002</v>
      </c>
      <c r="J289" s="47"/>
      <c r="K289" s="40">
        <f t="shared" si="16"/>
        <v>0</v>
      </c>
      <c r="L289" s="45">
        <v>45995</v>
      </c>
      <c r="M289" s="48">
        <v>45996</v>
      </c>
      <c r="N289" s="11" t="str">
        <f t="shared" si="12"/>
        <v/>
      </c>
    </row>
    <row r="290" spans="1:14" hidden="1" outlineLevel="1" x14ac:dyDescent="0.4">
      <c r="A290" s="45">
        <v>45999</v>
      </c>
      <c r="B290" s="47">
        <v>23.99</v>
      </c>
      <c r="C290" s="47">
        <v>24.17</v>
      </c>
      <c r="D290" s="11">
        <f t="shared" si="15"/>
        <v>24.08</v>
      </c>
      <c r="E290" s="47">
        <v>1.1000000000000001</v>
      </c>
      <c r="F290" s="40">
        <f t="shared" si="13"/>
        <v>26.49</v>
      </c>
      <c r="G290" s="47">
        <v>31.14</v>
      </c>
      <c r="H290" s="47">
        <v>31.24</v>
      </c>
      <c r="I290" s="11">
        <f t="shared" si="14"/>
        <v>31.189999999999998</v>
      </c>
      <c r="J290" s="47"/>
      <c r="K290" s="40">
        <f t="shared" si="16"/>
        <v>0</v>
      </c>
      <c r="L290" s="45">
        <v>45996</v>
      </c>
      <c r="M290" s="48">
        <v>45999</v>
      </c>
      <c r="N290" s="11" t="str">
        <f t="shared" si="12"/>
        <v/>
      </c>
    </row>
    <row r="291" spans="1:14" hidden="1" outlineLevel="1" x14ac:dyDescent="0.4">
      <c r="A291" s="45">
        <v>46000</v>
      </c>
      <c r="B291" s="47">
        <v>23.95</v>
      </c>
      <c r="C291" s="47">
        <v>24.13</v>
      </c>
      <c r="D291" s="11">
        <f t="shared" si="15"/>
        <v>24.04</v>
      </c>
      <c r="E291" s="47">
        <v>1.1000000000000001</v>
      </c>
      <c r="F291" s="40">
        <f t="shared" si="13"/>
        <v>26.44</v>
      </c>
      <c r="G291" s="47">
        <v>31.145</v>
      </c>
      <c r="H291" s="47">
        <v>31.245000000000001</v>
      </c>
      <c r="I291" s="11">
        <f t="shared" si="14"/>
        <v>31.195</v>
      </c>
      <c r="J291" s="47"/>
      <c r="K291" s="40">
        <f t="shared" si="16"/>
        <v>0</v>
      </c>
      <c r="L291" s="45">
        <v>45999</v>
      </c>
      <c r="M291" s="48">
        <v>46000</v>
      </c>
      <c r="N291" s="11" t="str">
        <f t="shared" si="12"/>
        <v/>
      </c>
    </row>
    <row r="292" spans="1:14" hidden="1" outlineLevel="1" x14ac:dyDescent="0.4">
      <c r="A292" s="45">
        <v>46001</v>
      </c>
      <c r="B292" s="47">
        <v>23.99</v>
      </c>
      <c r="C292" s="47">
        <v>24.17</v>
      </c>
      <c r="D292" s="11">
        <f t="shared" si="15"/>
        <v>24.08</v>
      </c>
      <c r="E292" s="47">
        <v>1.1000000000000001</v>
      </c>
      <c r="F292" s="40">
        <f t="shared" si="13"/>
        <v>26.49</v>
      </c>
      <c r="G292" s="47">
        <v>31.14</v>
      </c>
      <c r="H292" s="47">
        <v>31.24</v>
      </c>
      <c r="I292" s="11">
        <f t="shared" si="14"/>
        <v>31.189999999999998</v>
      </c>
      <c r="J292" s="47"/>
      <c r="K292" s="40">
        <f t="shared" si="16"/>
        <v>0</v>
      </c>
      <c r="L292" s="45">
        <v>46000</v>
      </c>
      <c r="M292" s="48">
        <v>46001</v>
      </c>
      <c r="N292" s="11" t="str">
        <f t="shared" si="12"/>
        <v/>
      </c>
    </row>
    <row r="293" spans="1:14" hidden="1" outlineLevel="1" x14ac:dyDescent="0.4">
      <c r="A293" s="45">
        <v>46002</v>
      </c>
      <c r="B293" s="47">
        <v>24.06</v>
      </c>
      <c r="C293" s="47">
        <v>24.24</v>
      </c>
      <c r="D293" s="11">
        <f t="shared" si="15"/>
        <v>24.15</v>
      </c>
      <c r="E293" s="47">
        <v>1.1100000000000001</v>
      </c>
      <c r="F293" s="40">
        <f t="shared" si="13"/>
        <v>26.81</v>
      </c>
      <c r="G293" s="47">
        <v>31.204999999999998</v>
      </c>
      <c r="H293" s="47">
        <v>31.305</v>
      </c>
      <c r="I293" s="11">
        <f t="shared" si="14"/>
        <v>31.254999999999999</v>
      </c>
      <c r="J293" s="47"/>
      <c r="K293" s="40">
        <f t="shared" si="16"/>
        <v>0</v>
      </c>
      <c r="L293" s="45">
        <v>46001</v>
      </c>
      <c r="M293" s="48">
        <v>46002</v>
      </c>
      <c r="N293" s="11" t="str">
        <f t="shared" si="12"/>
        <v/>
      </c>
    </row>
    <row r="294" spans="1:14" hidden="1" outlineLevel="1" x14ac:dyDescent="0.4">
      <c r="A294" s="45">
        <v>46003</v>
      </c>
      <c r="B294" s="47">
        <v>24.05</v>
      </c>
      <c r="C294" s="47">
        <v>24.23</v>
      </c>
      <c r="D294" s="11">
        <f t="shared" si="15"/>
        <v>24.14</v>
      </c>
      <c r="E294" s="47">
        <v>1.1100000000000001</v>
      </c>
      <c r="F294" s="40">
        <f t="shared" si="13"/>
        <v>26.8</v>
      </c>
      <c r="G294" s="47">
        <v>31.11</v>
      </c>
      <c r="H294" s="47">
        <v>31.21</v>
      </c>
      <c r="I294" s="11">
        <f t="shared" si="14"/>
        <v>31.16</v>
      </c>
      <c r="J294" s="47"/>
      <c r="K294" s="40">
        <f t="shared" si="16"/>
        <v>0</v>
      </c>
      <c r="L294" s="45">
        <v>46002</v>
      </c>
      <c r="M294" s="48">
        <v>46003</v>
      </c>
      <c r="N294" s="11" t="str">
        <f t="shared" si="12"/>
        <v/>
      </c>
    </row>
    <row r="295" spans="1:14" hidden="1" outlineLevel="1" x14ac:dyDescent="0.4">
      <c r="A295" s="45">
        <v>46006</v>
      </c>
      <c r="B295" s="47">
        <v>24.24</v>
      </c>
      <c r="C295" s="47">
        <v>24.42</v>
      </c>
      <c r="D295" s="11">
        <f t="shared" si="15"/>
        <v>24.33</v>
      </c>
      <c r="E295" s="47">
        <v>1.1100000000000001</v>
      </c>
      <c r="F295" s="40">
        <f t="shared" si="13"/>
        <v>27.01</v>
      </c>
      <c r="G295" s="47">
        <v>31.33</v>
      </c>
      <c r="H295" s="47">
        <v>31.43</v>
      </c>
      <c r="I295" s="11">
        <f t="shared" si="14"/>
        <v>31.38</v>
      </c>
      <c r="J295" s="47"/>
      <c r="K295" s="40">
        <f t="shared" si="16"/>
        <v>0</v>
      </c>
      <c r="L295" s="45">
        <v>46003</v>
      </c>
      <c r="M295" s="48">
        <v>46006</v>
      </c>
      <c r="N295" s="11" t="str">
        <f t="shared" si="12"/>
        <v/>
      </c>
    </row>
    <row r="296" spans="1:14" hidden="1" outlineLevel="1" x14ac:dyDescent="0.4">
      <c r="A296" s="45">
        <v>46007</v>
      </c>
      <c r="B296" s="47">
        <v>24.31</v>
      </c>
      <c r="C296" s="47">
        <v>24.49</v>
      </c>
      <c r="D296" s="11">
        <f t="shared" si="15"/>
        <v>24.4</v>
      </c>
      <c r="E296" s="47">
        <v>1.0900000000000001</v>
      </c>
      <c r="F296" s="40">
        <f t="shared" si="13"/>
        <v>26.6</v>
      </c>
      <c r="G296" s="47">
        <v>31.42</v>
      </c>
      <c r="H296" s="47">
        <v>31.52</v>
      </c>
      <c r="I296" s="11">
        <f t="shared" si="14"/>
        <v>31.47</v>
      </c>
      <c r="J296" s="47"/>
      <c r="K296" s="40">
        <f t="shared" si="16"/>
        <v>0</v>
      </c>
      <c r="L296" s="45">
        <v>46006</v>
      </c>
      <c r="M296" s="48">
        <v>46007</v>
      </c>
      <c r="N296" s="11" t="str">
        <f t="shared" si="12"/>
        <v/>
      </c>
    </row>
    <row r="297" spans="1:14" hidden="1" outlineLevel="1" x14ac:dyDescent="0.4">
      <c r="A297" s="45">
        <v>46008</v>
      </c>
      <c r="B297" s="47">
        <v>24.3</v>
      </c>
      <c r="C297" s="47">
        <v>24.48</v>
      </c>
      <c r="D297" s="11">
        <f t="shared" si="15"/>
        <v>24.39</v>
      </c>
      <c r="E297" s="47">
        <v>1.0900000000000001</v>
      </c>
      <c r="F297" s="40">
        <f t="shared" si="13"/>
        <v>26.59</v>
      </c>
      <c r="G297" s="47">
        <v>31.484999999999999</v>
      </c>
      <c r="H297" s="47">
        <v>31.585000000000001</v>
      </c>
      <c r="I297" s="11">
        <f t="shared" si="14"/>
        <v>31.535</v>
      </c>
      <c r="J297" s="47"/>
      <c r="K297" s="40">
        <f t="shared" si="16"/>
        <v>0</v>
      </c>
      <c r="L297" s="45">
        <v>46007</v>
      </c>
      <c r="M297" s="48">
        <v>46008</v>
      </c>
      <c r="N297" s="11" t="str">
        <f t="shared" si="12"/>
        <v/>
      </c>
    </row>
    <row r="298" spans="1:14" hidden="1" outlineLevel="1" x14ac:dyDescent="0.4">
      <c r="A298" s="45">
        <v>46009</v>
      </c>
      <c r="B298" s="47">
        <v>24.32</v>
      </c>
      <c r="C298" s="47">
        <v>24.5</v>
      </c>
      <c r="D298" s="11">
        <f t="shared" si="15"/>
        <v>24.41</v>
      </c>
      <c r="E298" s="47">
        <v>1.0900000000000001</v>
      </c>
      <c r="F298" s="40">
        <f t="shared" si="13"/>
        <v>26.61</v>
      </c>
      <c r="G298" s="47">
        <v>31.47</v>
      </c>
      <c r="H298" s="47">
        <v>31.57</v>
      </c>
      <c r="I298" s="11">
        <f t="shared" si="14"/>
        <v>31.52</v>
      </c>
      <c r="J298" s="47"/>
      <c r="K298" s="40">
        <f t="shared" si="16"/>
        <v>0</v>
      </c>
      <c r="L298" s="45">
        <v>46008</v>
      </c>
      <c r="M298" s="48">
        <v>46009</v>
      </c>
      <c r="N298" s="11" t="str">
        <f t="shared" si="12"/>
        <v/>
      </c>
    </row>
    <row r="299" spans="1:14" hidden="1" outlineLevel="1" x14ac:dyDescent="0.4">
      <c r="A299" s="45">
        <v>46010</v>
      </c>
      <c r="B299" s="47">
        <v>24.31</v>
      </c>
      <c r="C299" s="47">
        <v>24.49</v>
      </c>
      <c r="D299" s="11">
        <f t="shared" si="15"/>
        <v>24.4</v>
      </c>
      <c r="E299" s="47">
        <v>1.08</v>
      </c>
      <c r="F299" s="40">
        <f t="shared" si="13"/>
        <v>26.35</v>
      </c>
      <c r="G299" s="47">
        <v>31.484999999999999</v>
      </c>
      <c r="H299" s="47">
        <v>31.585000000000001</v>
      </c>
      <c r="I299" s="11">
        <f t="shared" si="14"/>
        <v>31.535</v>
      </c>
      <c r="J299" s="47"/>
      <c r="K299" s="40">
        <f t="shared" si="16"/>
        <v>0</v>
      </c>
      <c r="L299" s="45">
        <v>46009</v>
      </c>
      <c r="M299" s="48">
        <v>46010</v>
      </c>
      <c r="N299" s="11" t="str">
        <f t="shared" si="12"/>
        <v/>
      </c>
    </row>
    <row r="300" spans="1:14" hidden="1" outlineLevel="1" x14ac:dyDescent="0.4">
      <c r="A300" s="45">
        <v>46013</v>
      </c>
      <c r="B300" s="47">
        <v>24.33</v>
      </c>
      <c r="C300" s="47">
        <v>24.51</v>
      </c>
      <c r="D300" s="11">
        <f t="shared" si="15"/>
        <v>24.42</v>
      </c>
      <c r="E300" s="47">
        <v>1.08</v>
      </c>
      <c r="F300" s="40">
        <f t="shared" si="13"/>
        <v>26.37</v>
      </c>
      <c r="G300" s="47">
        <v>31.48</v>
      </c>
      <c r="H300" s="47">
        <v>31.58</v>
      </c>
      <c r="I300" s="11">
        <f t="shared" si="14"/>
        <v>31.53</v>
      </c>
      <c r="J300" s="47"/>
      <c r="K300" s="40">
        <f t="shared" si="16"/>
        <v>0</v>
      </c>
      <c r="L300" s="45">
        <v>46010</v>
      </c>
      <c r="M300" s="48">
        <v>46013</v>
      </c>
      <c r="N300" s="11" t="str">
        <f t="shared" si="12"/>
        <v/>
      </c>
    </row>
    <row r="301" spans="1:14" hidden="1" outlineLevel="1" x14ac:dyDescent="0.4">
      <c r="A301" s="45">
        <v>46014</v>
      </c>
      <c r="B301" s="47">
        <v>24.41</v>
      </c>
      <c r="C301" s="47">
        <v>24.59</v>
      </c>
      <c r="D301" s="11">
        <f t="shared" si="15"/>
        <v>24.5</v>
      </c>
      <c r="E301" s="47">
        <v>1.07</v>
      </c>
      <c r="F301" s="40">
        <f t="shared" si="13"/>
        <v>26.22</v>
      </c>
      <c r="G301" s="47">
        <v>31.47</v>
      </c>
      <c r="H301" s="47">
        <v>31.57</v>
      </c>
      <c r="I301" s="11">
        <f t="shared" si="14"/>
        <v>31.52</v>
      </c>
      <c r="J301" s="47"/>
      <c r="K301" s="40">
        <f t="shared" si="16"/>
        <v>0</v>
      </c>
      <c r="L301" s="45">
        <v>46013</v>
      </c>
      <c r="M301" s="48">
        <v>46014</v>
      </c>
      <c r="N301" s="11" t="str">
        <f t="shared" si="12"/>
        <v/>
      </c>
    </row>
    <row r="302" spans="1:14" hidden="1" outlineLevel="1" x14ac:dyDescent="0.4">
      <c r="A302" s="45">
        <v>46015</v>
      </c>
      <c r="B302" s="47">
        <v>24.44</v>
      </c>
      <c r="C302" s="47">
        <v>24.62</v>
      </c>
      <c r="D302" s="11">
        <f t="shared" si="15"/>
        <v>24.53</v>
      </c>
      <c r="E302" s="47">
        <v>1.08</v>
      </c>
      <c r="F302" s="40">
        <f t="shared" si="13"/>
        <v>26.49</v>
      </c>
      <c r="G302" s="47">
        <v>31.425000000000001</v>
      </c>
      <c r="H302" s="47">
        <v>31.524999999999999</v>
      </c>
      <c r="I302" s="11">
        <f t="shared" si="14"/>
        <v>31.475000000000001</v>
      </c>
      <c r="J302" s="47"/>
      <c r="K302" s="40">
        <f t="shared" si="16"/>
        <v>0</v>
      </c>
      <c r="L302" s="45">
        <v>46014</v>
      </c>
      <c r="M302" s="48">
        <v>46015</v>
      </c>
      <c r="N302" s="11" t="str">
        <f t="shared" si="12"/>
        <v/>
      </c>
    </row>
    <row r="303" spans="1:14" hidden="1" outlineLevel="1" x14ac:dyDescent="0.4">
      <c r="A303" s="45">
        <v>46017</v>
      </c>
      <c r="B303" s="47">
        <v>24.39</v>
      </c>
      <c r="C303" s="47">
        <v>24.57</v>
      </c>
      <c r="D303" s="11">
        <f t="shared" si="15"/>
        <v>24.48</v>
      </c>
      <c r="E303" s="47">
        <v>1.07</v>
      </c>
      <c r="F303" s="40">
        <f t="shared" si="13"/>
        <v>26.19</v>
      </c>
      <c r="G303" s="47">
        <v>31.395</v>
      </c>
      <c r="H303" s="47">
        <v>31.495000000000001</v>
      </c>
      <c r="I303" s="11">
        <f t="shared" si="14"/>
        <v>31.445</v>
      </c>
      <c r="J303" s="47"/>
      <c r="K303" s="40">
        <f t="shared" si="16"/>
        <v>0</v>
      </c>
      <c r="L303" s="45">
        <v>46015</v>
      </c>
      <c r="M303" s="48">
        <v>46017</v>
      </c>
      <c r="N303" s="11" t="str">
        <f t="shared" si="12"/>
        <v/>
      </c>
    </row>
    <row r="304" spans="1:14" hidden="1" outlineLevel="1" x14ac:dyDescent="0.4">
      <c r="A304" s="45">
        <v>46020</v>
      </c>
      <c r="B304" s="47">
        <v>24.37</v>
      </c>
      <c r="C304" s="47">
        <v>24.55</v>
      </c>
      <c r="D304" s="11">
        <f t="shared" si="15"/>
        <v>24.46</v>
      </c>
      <c r="E304" s="47">
        <v>1.06</v>
      </c>
      <c r="F304" s="40">
        <f t="shared" si="13"/>
        <v>25.93</v>
      </c>
      <c r="G304" s="47">
        <v>31.39</v>
      </c>
      <c r="H304" s="47">
        <v>31.49</v>
      </c>
      <c r="I304" s="11">
        <f t="shared" si="14"/>
        <v>31.439999999999998</v>
      </c>
      <c r="J304" s="47"/>
      <c r="K304" s="40">
        <f t="shared" si="16"/>
        <v>0</v>
      </c>
      <c r="L304" s="45">
        <v>46017</v>
      </c>
      <c r="M304" s="48">
        <v>46020</v>
      </c>
      <c r="N304" s="11" t="str">
        <f t="shared" si="12"/>
        <v/>
      </c>
    </row>
    <row r="305" spans="1:14" hidden="1" outlineLevel="1" x14ac:dyDescent="0.4">
      <c r="A305" s="45">
        <v>46021</v>
      </c>
      <c r="B305" s="47">
        <v>24.35</v>
      </c>
      <c r="C305" s="47">
        <v>24.53</v>
      </c>
      <c r="D305" s="11">
        <f t="shared" si="15"/>
        <v>24.44</v>
      </c>
      <c r="E305" s="47">
        <v>1.06</v>
      </c>
      <c r="F305" s="40">
        <f t="shared" si="13"/>
        <v>25.91</v>
      </c>
      <c r="G305" s="47">
        <v>31.324999999999999</v>
      </c>
      <c r="H305" s="47">
        <v>31.425000000000001</v>
      </c>
      <c r="I305" s="11">
        <f t="shared" si="14"/>
        <v>31.375</v>
      </c>
      <c r="J305" s="47"/>
      <c r="K305" s="40">
        <f t="shared" si="16"/>
        <v>0</v>
      </c>
      <c r="L305" s="45">
        <v>46020</v>
      </c>
      <c r="M305" s="48">
        <v>46021</v>
      </c>
      <c r="N305" s="11" t="str">
        <f t="shared" si="12"/>
        <v/>
      </c>
    </row>
    <row r="306" spans="1:14" collapsed="1" x14ac:dyDescent="0.4">
      <c r="A306" s="45">
        <v>46022</v>
      </c>
      <c r="B306" s="47">
        <v>24.36</v>
      </c>
      <c r="C306" s="47">
        <v>24.54</v>
      </c>
      <c r="D306" s="11">
        <f t="shared" si="15"/>
        <v>24.45</v>
      </c>
      <c r="E306" s="47">
        <v>1.04</v>
      </c>
      <c r="F306" s="40">
        <f t="shared" si="13"/>
        <v>25.43</v>
      </c>
      <c r="G306" s="47">
        <v>31.38</v>
      </c>
      <c r="H306" s="47">
        <v>31.48</v>
      </c>
      <c r="I306" s="11">
        <f t="shared" si="14"/>
        <v>31.43</v>
      </c>
      <c r="J306" s="47"/>
      <c r="K306" s="40">
        <f t="shared" si="16"/>
        <v>0</v>
      </c>
      <c r="L306" s="45">
        <v>46021</v>
      </c>
      <c r="M306" s="48">
        <v>46022</v>
      </c>
      <c r="N306" s="11" t="str">
        <f t="shared" si="12"/>
        <v/>
      </c>
    </row>
    <row r="307" spans="1:14" hidden="1" outlineLevel="1" x14ac:dyDescent="0.4">
      <c r="A307" s="45">
        <v>46024</v>
      </c>
      <c r="B307" s="47">
        <v>24.36</v>
      </c>
      <c r="C307" s="47">
        <v>24.54</v>
      </c>
      <c r="D307" s="11">
        <f t="shared" si="15"/>
        <v>24.45</v>
      </c>
      <c r="E307" s="47">
        <v>1.04</v>
      </c>
      <c r="F307" s="40">
        <f t="shared" si="13"/>
        <v>25.43</v>
      </c>
      <c r="G307" s="47">
        <v>31.37</v>
      </c>
      <c r="H307" s="47">
        <v>31.47</v>
      </c>
      <c r="I307" s="11">
        <f t="shared" si="14"/>
        <v>31.42</v>
      </c>
      <c r="J307" s="47"/>
      <c r="K307" s="40">
        <f t="shared" si="16"/>
        <v>0</v>
      </c>
      <c r="L307" s="45">
        <v>46022</v>
      </c>
      <c r="M307" s="48">
        <v>46024</v>
      </c>
      <c r="N307" s="11" t="str">
        <f t="shared" si="12"/>
        <v/>
      </c>
    </row>
    <row r="308" spans="1:14" hidden="1" outlineLevel="1" x14ac:dyDescent="0.4">
      <c r="A308" s="45">
        <v>46027</v>
      </c>
      <c r="B308" s="47">
        <v>24.42</v>
      </c>
      <c r="C308" s="47">
        <v>24.6</v>
      </c>
      <c r="D308" s="11">
        <f t="shared" si="15"/>
        <v>24.51</v>
      </c>
      <c r="E308" s="47">
        <v>1.1000000000000001</v>
      </c>
      <c r="F308" s="40">
        <f t="shared" si="13"/>
        <v>26.96</v>
      </c>
      <c r="G308" s="47">
        <v>31.49</v>
      </c>
      <c r="H308" s="47">
        <v>31.59</v>
      </c>
      <c r="I308" s="11">
        <f t="shared" si="14"/>
        <v>31.54</v>
      </c>
      <c r="J308" s="47"/>
      <c r="K308" s="40">
        <f t="shared" si="16"/>
        <v>0</v>
      </c>
      <c r="L308" s="45">
        <v>46024</v>
      </c>
      <c r="M308" s="48">
        <v>46027</v>
      </c>
      <c r="N308" s="11" t="str">
        <f t="shared" si="12"/>
        <v/>
      </c>
    </row>
    <row r="309" spans="1:14" hidden="1" outlineLevel="1" x14ac:dyDescent="0.4">
      <c r="A309" s="45">
        <v>46028</v>
      </c>
      <c r="B309" s="47">
        <v>24.55</v>
      </c>
      <c r="C309" s="47">
        <v>24.73</v>
      </c>
      <c r="D309" s="11">
        <f t="shared" si="15"/>
        <v>24.64</v>
      </c>
      <c r="E309" s="47">
        <v>1.1000000000000001</v>
      </c>
      <c r="F309" s="40">
        <f t="shared" si="13"/>
        <v>27.1</v>
      </c>
      <c r="G309" s="47">
        <v>31.47</v>
      </c>
      <c r="H309" s="47">
        <v>31.57</v>
      </c>
      <c r="I309" s="11">
        <f t="shared" si="14"/>
        <v>31.52</v>
      </c>
      <c r="J309" s="47"/>
      <c r="K309" s="40">
        <f t="shared" si="16"/>
        <v>0</v>
      </c>
      <c r="L309" s="45">
        <v>46027</v>
      </c>
      <c r="M309" s="48">
        <v>46028</v>
      </c>
      <c r="N309" s="11" t="str">
        <f t="shared" si="12"/>
        <v/>
      </c>
    </row>
    <row r="310" spans="1:14" hidden="1" outlineLevel="1" x14ac:dyDescent="0.4">
      <c r="A310" s="45">
        <v>46029</v>
      </c>
      <c r="B310" s="47">
        <v>24.5</v>
      </c>
      <c r="C310" s="47">
        <v>24.68</v>
      </c>
      <c r="D310" s="11">
        <f t="shared" si="15"/>
        <v>24.59</v>
      </c>
      <c r="E310" s="47">
        <v>1.1000000000000001</v>
      </c>
      <c r="F310" s="40">
        <f t="shared" si="13"/>
        <v>27.05</v>
      </c>
      <c r="G310" s="47">
        <v>31.46</v>
      </c>
      <c r="H310" s="47">
        <v>31.56</v>
      </c>
      <c r="I310" s="11">
        <f t="shared" si="14"/>
        <v>31.509999999999998</v>
      </c>
      <c r="J310" s="47"/>
      <c r="K310" s="40">
        <f t="shared" si="16"/>
        <v>0</v>
      </c>
      <c r="L310" s="45">
        <v>46028</v>
      </c>
      <c r="M310" s="48">
        <v>46029</v>
      </c>
      <c r="N310" s="11" t="str">
        <f t="shared" si="12"/>
        <v/>
      </c>
    </row>
    <row r="311" spans="1:14" hidden="1" outlineLevel="1" x14ac:dyDescent="0.4">
      <c r="A311" s="45">
        <v>46030</v>
      </c>
      <c r="B311" s="47">
        <v>24.51</v>
      </c>
      <c r="C311" s="47">
        <v>24.69</v>
      </c>
      <c r="D311" s="11">
        <f t="shared" si="15"/>
        <v>24.6</v>
      </c>
      <c r="E311" s="47">
        <v>1.1000000000000001</v>
      </c>
      <c r="F311" s="40">
        <f t="shared" si="13"/>
        <v>27.06</v>
      </c>
      <c r="G311" s="47">
        <v>31.524999999999999</v>
      </c>
      <c r="H311" s="47">
        <v>31.625</v>
      </c>
      <c r="I311" s="11">
        <f t="shared" si="14"/>
        <v>31.574999999999999</v>
      </c>
      <c r="J311" s="47"/>
      <c r="K311" s="40">
        <f t="shared" si="16"/>
        <v>0</v>
      </c>
      <c r="L311" s="45">
        <v>46029</v>
      </c>
      <c r="M311" s="48">
        <v>46030</v>
      </c>
      <c r="N311" s="11" t="str">
        <f t="shared" si="12"/>
        <v/>
      </c>
    </row>
    <row r="312" spans="1:14" hidden="1" outlineLevel="1" x14ac:dyDescent="0.4">
      <c r="A312" s="45">
        <v>46031</v>
      </c>
      <c r="B312" s="47">
        <v>24.48</v>
      </c>
      <c r="C312" s="47">
        <v>24.66</v>
      </c>
      <c r="D312" s="11">
        <f t="shared" si="15"/>
        <v>24.57</v>
      </c>
      <c r="E312" s="47">
        <v>1.1000000000000001</v>
      </c>
      <c r="F312" s="40">
        <f t="shared" si="13"/>
        <v>27.03</v>
      </c>
      <c r="G312" s="47">
        <v>31.55</v>
      </c>
      <c r="H312" s="47">
        <v>31.65</v>
      </c>
      <c r="I312" s="11">
        <f t="shared" si="14"/>
        <v>31.6</v>
      </c>
      <c r="J312" s="47"/>
      <c r="K312" s="40">
        <f t="shared" si="16"/>
        <v>0</v>
      </c>
      <c r="L312" s="45">
        <v>46030</v>
      </c>
      <c r="M312" s="48">
        <v>46031</v>
      </c>
      <c r="N312" s="11" t="str">
        <f t="shared" ref="N312:N375" si="17">IF(M312&lt;&gt;A312,"新加坡假日，使用前一工作日收盤價","")</f>
        <v/>
      </c>
    </row>
    <row r="313" spans="1:14" hidden="1" outlineLevel="1" x14ac:dyDescent="0.4">
      <c r="A313" s="45">
        <v>46034</v>
      </c>
      <c r="B313" s="47">
        <v>24.52</v>
      </c>
      <c r="C313" s="47">
        <v>24.7</v>
      </c>
      <c r="D313" s="11">
        <f t="shared" si="15"/>
        <v>24.61</v>
      </c>
      <c r="E313" s="47">
        <v>1.1000000000000001</v>
      </c>
      <c r="F313" s="40">
        <f t="shared" si="13"/>
        <v>27.07</v>
      </c>
      <c r="G313" s="47">
        <v>31.59</v>
      </c>
      <c r="H313" s="47">
        <v>31.69</v>
      </c>
      <c r="I313" s="11">
        <f t="shared" si="14"/>
        <v>31.64</v>
      </c>
      <c r="J313" s="47"/>
      <c r="K313" s="40">
        <f t="shared" si="16"/>
        <v>0</v>
      </c>
      <c r="L313" s="45">
        <v>46031</v>
      </c>
      <c r="M313" s="48">
        <v>46034</v>
      </c>
      <c r="N313" s="11" t="str">
        <f t="shared" si="17"/>
        <v/>
      </c>
    </row>
    <row r="314" spans="1:14" hidden="1" outlineLevel="1" x14ac:dyDescent="0.4">
      <c r="A314" s="45">
        <v>46035</v>
      </c>
      <c r="B314" s="47">
        <v>24.51</v>
      </c>
      <c r="C314" s="47">
        <v>24.69</v>
      </c>
      <c r="D314" s="11">
        <f t="shared" si="15"/>
        <v>24.6</v>
      </c>
      <c r="E314" s="47">
        <v>1.1000000000000001</v>
      </c>
      <c r="F314" s="40">
        <f t="shared" si="13"/>
        <v>27.06</v>
      </c>
      <c r="G314" s="47">
        <v>31.6</v>
      </c>
      <c r="H314" s="47">
        <v>31.7</v>
      </c>
      <c r="I314" s="11">
        <f t="shared" si="14"/>
        <v>31.65</v>
      </c>
      <c r="J314" s="47"/>
      <c r="K314" s="40">
        <f t="shared" si="16"/>
        <v>0</v>
      </c>
      <c r="L314" s="45">
        <v>46034</v>
      </c>
      <c r="M314" s="48">
        <v>46035</v>
      </c>
      <c r="N314" s="11" t="str">
        <f t="shared" si="17"/>
        <v/>
      </c>
    </row>
    <row r="315" spans="1:14" hidden="1" outlineLevel="1" x14ac:dyDescent="0.4">
      <c r="A315" s="45">
        <v>46036</v>
      </c>
      <c r="B315" s="47">
        <v>24.48</v>
      </c>
      <c r="C315" s="47">
        <v>24.66</v>
      </c>
      <c r="D315" s="11">
        <f t="shared" si="15"/>
        <v>24.57</v>
      </c>
      <c r="E315" s="47">
        <v>1.1000000000000001</v>
      </c>
      <c r="F315" s="40">
        <f t="shared" si="13"/>
        <v>27.03</v>
      </c>
      <c r="G315" s="47">
        <v>31.58</v>
      </c>
      <c r="H315" s="47">
        <v>31.68</v>
      </c>
      <c r="I315" s="11">
        <f t="shared" si="14"/>
        <v>31.63</v>
      </c>
      <c r="J315" s="47"/>
      <c r="K315" s="40">
        <f t="shared" si="16"/>
        <v>0</v>
      </c>
      <c r="L315" s="45">
        <v>46035</v>
      </c>
      <c r="M315" s="48">
        <v>46036</v>
      </c>
      <c r="N315" s="11" t="str">
        <f t="shared" si="17"/>
        <v/>
      </c>
    </row>
    <row r="316" spans="1:14" hidden="1" outlineLevel="1" x14ac:dyDescent="0.4">
      <c r="A316" s="45">
        <v>46037</v>
      </c>
      <c r="B316" s="47">
        <v>24.42</v>
      </c>
      <c r="C316" s="47">
        <v>24.6</v>
      </c>
      <c r="D316" s="11">
        <f t="shared" si="15"/>
        <v>24.51</v>
      </c>
      <c r="E316" s="47">
        <v>1.1000000000000001</v>
      </c>
      <c r="F316" s="40">
        <f t="shared" si="13"/>
        <v>26.96</v>
      </c>
      <c r="G316" s="47">
        <v>31.524999999999999</v>
      </c>
      <c r="H316" s="47">
        <v>31.625</v>
      </c>
      <c r="I316" s="11">
        <f t="shared" si="14"/>
        <v>31.574999999999999</v>
      </c>
      <c r="J316" s="47"/>
      <c r="K316" s="40">
        <f t="shared" si="16"/>
        <v>0</v>
      </c>
      <c r="L316" s="45">
        <v>46036</v>
      </c>
      <c r="M316" s="48">
        <v>46037</v>
      </c>
      <c r="N316" s="11" t="str">
        <f t="shared" si="17"/>
        <v/>
      </c>
    </row>
    <row r="317" spans="1:14" hidden="1" outlineLevel="1" x14ac:dyDescent="0.4">
      <c r="A317" s="45">
        <v>46038</v>
      </c>
      <c r="B317" s="47">
        <v>24.42</v>
      </c>
      <c r="C317" s="47">
        <v>24.6</v>
      </c>
      <c r="D317" s="11">
        <f t="shared" si="15"/>
        <v>24.51</v>
      </c>
      <c r="E317" s="47">
        <v>1.1000000000000001</v>
      </c>
      <c r="F317" s="40">
        <f t="shared" si="13"/>
        <v>26.96</v>
      </c>
      <c r="G317" s="47">
        <v>31.51</v>
      </c>
      <c r="H317" s="47">
        <v>31.61</v>
      </c>
      <c r="I317" s="11">
        <f t="shared" si="14"/>
        <v>31.560000000000002</v>
      </c>
      <c r="J317" s="47"/>
      <c r="K317" s="40">
        <f t="shared" si="16"/>
        <v>0</v>
      </c>
      <c r="L317" s="45">
        <v>46037</v>
      </c>
      <c r="M317" s="48">
        <v>46038</v>
      </c>
      <c r="N317" s="11" t="str">
        <f t="shared" si="17"/>
        <v/>
      </c>
    </row>
    <row r="318" spans="1:14" hidden="1" outlineLevel="1" x14ac:dyDescent="0.4">
      <c r="A318" s="45">
        <v>46041</v>
      </c>
      <c r="B318" s="47">
        <v>24.48</v>
      </c>
      <c r="C318" s="47">
        <v>24.66</v>
      </c>
      <c r="D318" s="11">
        <f t="shared" si="15"/>
        <v>24.57</v>
      </c>
      <c r="E318" s="47">
        <v>1.1000000000000001</v>
      </c>
      <c r="F318" s="40">
        <f t="shared" si="13"/>
        <v>27.03</v>
      </c>
      <c r="G318" s="47">
        <v>31.545000000000002</v>
      </c>
      <c r="H318" s="47">
        <v>31.645</v>
      </c>
      <c r="I318" s="11">
        <f t="shared" si="14"/>
        <v>31.594999999999999</v>
      </c>
      <c r="J318" s="47"/>
      <c r="K318" s="40">
        <f t="shared" si="16"/>
        <v>0</v>
      </c>
      <c r="L318" s="45">
        <v>46038</v>
      </c>
      <c r="M318" s="48">
        <v>46041</v>
      </c>
      <c r="N318" s="11" t="str">
        <f t="shared" si="17"/>
        <v/>
      </c>
    </row>
    <row r="319" spans="1:14" hidden="1" outlineLevel="1" x14ac:dyDescent="0.4">
      <c r="A319" s="45">
        <v>46042</v>
      </c>
      <c r="B319" s="47">
        <v>24.53</v>
      </c>
      <c r="C319" s="47">
        <v>24.71</v>
      </c>
      <c r="D319" s="11">
        <f t="shared" si="15"/>
        <v>24.62</v>
      </c>
      <c r="E319" s="47">
        <v>1.0900000000000001</v>
      </c>
      <c r="F319" s="40">
        <f t="shared" si="13"/>
        <v>26.84</v>
      </c>
      <c r="G319" s="47">
        <v>31.555</v>
      </c>
      <c r="H319" s="47">
        <v>31.655000000000001</v>
      </c>
      <c r="I319" s="11">
        <f t="shared" si="14"/>
        <v>31.605</v>
      </c>
      <c r="J319" s="47"/>
      <c r="K319" s="40">
        <f t="shared" si="16"/>
        <v>0</v>
      </c>
      <c r="L319" s="45">
        <v>46041</v>
      </c>
      <c r="M319" s="48">
        <v>46042</v>
      </c>
      <c r="N319" s="11" t="str">
        <f t="shared" si="17"/>
        <v/>
      </c>
    </row>
    <row r="320" spans="1:14" hidden="1" outlineLevel="1" x14ac:dyDescent="0.4">
      <c r="A320" s="45">
        <v>46043</v>
      </c>
      <c r="B320" s="47">
        <v>24.56</v>
      </c>
      <c r="C320" s="47">
        <v>24.74</v>
      </c>
      <c r="D320" s="11">
        <f t="shared" si="15"/>
        <v>24.65</v>
      </c>
      <c r="E320" s="47">
        <v>1.08</v>
      </c>
      <c r="F320" s="40">
        <f t="shared" si="13"/>
        <v>26.62</v>
      </c>
      <c r="G320" s="47">
        <v>31.59</v>
      </c>
      <c r="H320" s="47">
        <v>31.69</v>
      </c>
      <c r="I320" s="11">
        <f t="shared" si="14"/>
        <v>31.64</v>
      </c>
      <c r="J320" s="47"/>
      <c r="K320" s="40">
        <f t="shared" si="16"/>
        <v>0</v>
      </c>
      <c r="L320" s="45">
        <v>46042</v>
      </c>
      <c r="M320" s="48">
        <v>46043</v>
      </c>
      <c r="N320" s="11" t="str">
        <f t="shared" si="17"/>
        <v/>
      </c>
    </row>
    <row r="321" spans="1:14" hidden="1" outlineLevel="1" x14ac:dyDescent="0.4">
      <c r="A321" s="45">
        <v>46044</v>
      </c>
      <c r="B321" s="47">
        <v>24.53</v>
      </c>
      <c r="C321" s="47">
        <v>24.71</v>
      </c>
      <c r="D321" s="11">
        <f t="shared" si="15"/>
        <v>24.62</v>
      </c>
      <c r="E321" s="47">
        <v>1.06</v>
      </c>
      <c r="F321" s="40">
        <f t="shared" si="13"/>
        <v>26.1</v>
      </c>
      <c r="G321" s="47">
        <v>31.55</v>
      </c>
      <c r="H321" s="47">
        <v>31.65</v>
      </c>
      <c r="I321" s="11">
        <f t="shared" si="14"/>
        <v>31.6</v>
      </c>
      <c r="J321" s="47"/>
      <c r="K321" s="40">
        <f t="shared" si="16"/>
        <v>0</v>
      </c>
      <c r="L321" s="45">
        <v>46043</v>
      </c>
      <c r="M321" s="48">
        <v>46044</v>
      </c>
      <c r="N321" s="11" t="str">
        <f t="shared" si="17"/>
        <v/>
      </c>
    </row>
    <row r="322" spans="1:14" hidden="1" outlineLevel="1" x14ac:dyDescent="0.4">
      <c r="A322" s="45">
        <v>46045</v>
      </c>
      <c r="B322" s="47">
        <v>24.58</v>
      </c>
      <c r="C322" s="47">
        <v>24.76</v>
      </c>
      <c r="D322" s="11">
        <f t="shared" si="15"/>
        <v>24.67</v>
      </c>
      <c r="E322" s="47">
        <v>1.06</v>
      </c>
      <c r="F322" s="40">
        <f t="shared" si="13"/>
        <v>26.15</v>
      </c>
      <c r="G322" s="47">
        <v>31.5</v>
      </c>
      <c r="H322" s="47">
        <v>31.6</v>
      </c>
      <c r="I322" s="11">
        <f t="shared" si="14"/>
        <v>31.55</v>
      </c>
      <c r="J322" s="47"/>
      <c r="K322" s="40">
        <f t="shared" si="16"/>
        <v>0</v>
      </c>
      <c r="L322" s="45">
        <v>46044</v>
      </c>
      <c r="M322" s="48">
        <v>46045</v>
      </c>
      <c r="N322" s="11" t="str">
        <f t="shared" si="17"/>
        <v/>
      </c>
    </row>
    <row r="323" spans="1:14" hidden="1" outlineLevel="1" x14ac:dyDescent="0.4">
      <c r="A323" s="45">
        <v>46048</v>
      </c>
      <c r="B323" s="47">
        <v>24.71</v>
      </c>
      <c r="C323" s="47">
        <v>24.89</v>
      </c>
      <c r="D323" s="11">
        <f t="shared" si="15"/>
        <v>24.8</v>
      </c>
      <c r="E323" s="47">
        <v>1.04</v>
      </c>
      <c r="F323" s="40">
        <f t="shared" si="13"/>
        <v>25.79</v>
      </c>
      <c r="G323" s="47">
        <v>31.445</v>
      </c>
      <c r="H323" s="47">
        <v>31.545000000000002</v>
      </c>
      <c r="I323" s="11">
        <f t="shared" si="14"/>
        <v>31.495000000000001</v>
      </c>
      <c r="J323" s="47"/>
      <c r="K323" s="40">
        <f t="shared" si="16"/>
        <v>0</v>
      </c>
      <c r="L323" s="45">
        <v>46045</v>
      </c>
      <c r="M323" s="48">
        <v>46048</v>
      </c>
      <c r="N323" s="11" t="str">
        <f t="shared" si="17"/>
        <v/>
      </c>
    </row>
    <row r="324" spans="1:14" hidden="1" outlineLevel="1" x14ac:dyDescent="0.4">
      <c r="A324" s="45">
        <v>46049</v>
      </c>
      <c r="B324" s="47">
        <v>24.69</v>
      </c>
      <c r="C324" s="47">
        <v>24.87</v>
      </c>
      <c r="D324" s="11">
        <f t="shared" si="15"/>
        <v>24.78</v>
      </c>
      <c r="E324" s="47">
        <v>1.02</v>
      </c>
      <c r="F324" s="40">
        <f t="shared" si="13"/>
        <v>25.28</v>
      </c>
      <c r="G324" s="47">
        <v>31.38</v>
      </c>
      <c r="H324" s="47">
        <v>31.48</v>
      </c>
      <c r="I324" s="11">
        <f t="shared" si="14"/>
        <v>31.43</v>
      </c>
      <c r="J324" s="47"/>
      <c r="K324" s="40">
        <f t="shared" si="16"/>
        <v>0</v>
      </c>
      <c r="L324" s="45">
        <v>46048</v>
      </c>
      <c r="M324" s="48">
        <v>46049</v>
      </c>
      <c r="N324" s="11" t="str">
        <f t="shared" si="17"/>
        <v/>
      </c>
    </row>
    <row r="325" spans="1:14" hidden="1" outlineLevel="1" x14ac:dyDescent="0.4">
      <c r="A325" s="45">
        <v>46050</v>
      </c>
      <c r="B325" s="47">
        <v>24.74</v>
      </c>
      <c r="C325" s="47">
        <v>24.92</v>
      </c>
      <c r="D325" s="11">
        <f t="shared" si="15"/>
        <v>24.83</v>
      </c>
      <c r="E325" s="47">
        <v>0.97499999999999998</v>
      </c>
      <c r="F325" s="40">
        <f t="shared" si="13"/>
        <v>24.21</v>
      </c>
      <c r="G325" s="47">
        <v>31.24</v>
      </c>
      <c r="H325" s="47">
        <v>31.34</v>
      </c>
      <c r="I325" s="11">
        <f t="shared" si="14"/>
        <v>31.29</v>
      </c>
      <c r="J325" s="47"/>
      <c r="K325" s="40">
        <f t="shared" si="16"/>
        <v>0</v>
      </c>
      <c r="L325" s="45">
        <v>46049</v>
      </c>
      <c r="M325" s="48">
        <v>46050</v>
      </c>
      <c r="N325" s="11" t="str">
        <f t="shared" si="17"/>
        <v/>
      </c>
    </row>
    <row r="326" spans="1:14" hidden="1" outlineLevel="1" x14ac:dyDescent="0.4">
      <c r="A326" s="45">
        <v>46051</v>
      </c>
      <c r="B326" s="47">
        <v>24.7</v>
      </c>
      <c r="C326" s="47">
        <v>24.88</v>
      </c>
      <c r="D326" s="11">
        <f t="shared" si="15"/>
        <v>24.79</v>
      </c>
      <c r="E326" s="47">
        <v>0.94</v>
      </c>
      <c r="F326" s="40">
        <f t="shared" si="13"/>
        <v>23.3</v>
      </c>
      <c r="G326" s="47">
        <v>31.25</v>
      </c>
      <c r="H326" s="47">
        <v>31.35</v>
      </c>
      <c r="I326" s="11">
        <f t="shared" si="14"/>
        <v>31.3</v>
      </c>
      <c r="J326" s="47"/>
      <c r="K326" s="40">
        <f t="shared" si="16"/>
        <v>0</v>
      </c>
      <c r="L326" s="45">
        <v>46050</v>
      </c>
      <c r="M326" s="48">
        <v>46051</v>
      </c>
      <c r="N326" s="11" t="str">
        <f t="shared" si="17"/>
        <v/>
      </c>
    </row>
    <row r="327" spans="1:14" hidden="1" outlineLevel="1" x14ac:dyDescent="0.4">
      <c r="A327" s="45">
        <v>46052</v>
      </c>
      <c r="B327" s="47">
        <v>24.76</v>
      </c>
      <c r="C327" s="47">
        <v>24.94</v>
      </c>
      <c r="D327" s="11">
        <f t="shared" si="15"/>
        <v>24.85</v>
      </c>
      <c r="E327" s="47">
        <v>0.94</v>
      </c>
      <c r="F327" s="40">
        <f t="shared" si="13"/>
        <v>23.36</v>
      </c>
      <c r="G327" s="47">
        <v>31.414999999999999</v>
      </c>
      <c r="H327" s="47">
        <v>31.515000000000001</v>
      </c>
      <c r="I327" s="11">
        <f t="shared" si="14"/>
        <v>31.465</v>
      </c>
      <c r="J327" s="47"/>
      <c r="K327" s="40">
        <f t="shared" si="16"/>
        <v>0</v>
      </c>
      <c r="L327" s="45">
        <v>46051</v>
      </c>
      <c r="M327" s="48">
        <v>46052</v>
      </c>
      <c r="N327" s="11" t="str">
        <f t="shared" si="17"/>
        <v/>
      </c>
    </row>
    <row r="328" spans="1:14" hidden="1" outlineLevel="1" collapsed="1" x14ac:dyDescent="0.4">
      <c r="A328" s="45">
        <v>46055</v>
      </c>
      <c r="B328" s="47">
        <v>24.76</v>
      </c>
      <c r="C328" s="47">
        <v>24.94</v>
      </c>
      <c r="D328" s="11">
        <f t="shared" si="15"/>
        <v>24.85</v>
      </c>
      <c r="E328" s="47">
        <v>0.93500000000000005</v>
      </c>
      <c r="F328" s="40">
        <f t="shared" si="13"/>
        <v>23.23</v>
      </c>
      <c r="G328" s="47">
        <v>31.55</v>
      </c>
      <c r="H328" s="47">
        <v>31.65</v>
      </c>
      <c r="I328" s="11">
        <f t="shared" si="14"/>
        <v>31.6</v>
      </c>
      <c r="J328" s="47"/>
      <c r="K328" s="40">
        <f t="shared" si="16"/>
        <v>0</v>
      </c>
      <c r="L328" s="45">
        <v>46052</v>
      </c>
      <c r="M328" s="48">
        <v>46055</v>
      </c>
      <c r="N328" s="11" t="str">
        <f t="shared" si="17"/>
        <v/>
      </c>
    </row>
    <row r="329" spans="1:14" hidden="1" outlineLevel="1" x14ac:dyDescent="0.4">
      <c r="A329" s="45">
        <v>46056</v>
      </c>
      <c r="B329" s="47">
        <v>24.79</v>
      </c>
      <c r="C329" s="47">
        <v>24.97</v>
      </c>
      <c r="D329" s="11">
        <f t="shared" si="15"/>
        <v>24.88</v>
      </c>
      <c r="E329" s="47">
        <v>0.92</v>
      </c>
      <c r="F329" s="40">
        <f t="shared" ref="F329:F392" si="18">ROUND(D329*E329,2)</f>
        <v>22.89</v>
      </c>
      <c r="G329" s="47">
        <v>31.504999999999999</v>
      </c>
      <c r="H329" s="47">
        <v>31.605</v>
      </c>
      <c r="I329" s="11">
        <f t="shared" si="14"/>
        <v>31.555</v>
      </c>
      <c r="J329" s="47"/>
      <c r="K329" s="40">
        <f t="shared" si="16"/>
        <v>0</v>
      </c>
      <c r="L329" s="45">
        <v>46055</v>
      </c>
      <c r="M329" s="48">
        <v>46056</v>
      </c>
      <c r="N329" s="11" t="str">
        <f t="shared" si="17"/>
        <v/>
      </c>
    </row>
    <row r="330" spans="1:14" hidden="1" outlineLevel="1" x14ac:dyDescent="0.4">
      <c r="A330" s="45">
        <v>46057</v>
      </c>
      <c r="B330" s="47">
        <v>24.76</v>
      </c>
      <c r="C330" s="47">
        <v>24.94</v>
      </c>
      <c r="D330" s="11">
        <f t="shared" si="15"/>
        <v>24.85</v>
      </c>
      <c r="E330" s="47">
        <v>0.92</v>
      </c>
      <c r="F330" s="40">
        <f t="shared" si="18"/>
        <v>22.86</v>
      </c>
      <c r="G330" s="47">
        <v>31.515000000000001</v>
      </c>
      <c r="H330" s="47">
        <v>31.614999999999998</v>
      </c>
      <c r="I330" s="11">
        <f t="shared" ref="I330:I393" si="19">AVERAGE(G330:H330)</f>
        <v>31.564999999999998</v>
      </c>
      <c r="J330" s="47"/>
      <c r="K330" s="40">
        <f t="shared" si="16"/>
        <v>0</v>
      </c>
      <c r="L330" s="45">
        <v>46056</v>
      </c>
      <c r="M330" s="48">
        <v>46057</v>
      </c>
      <c r="N330" s="11" t="str">
        <f t="shared" si="17"/>
        <v/>
      </c>
    </row>
    <row r="331" spans="1:14" hidden="1" outlineLevel="1" x14ac:dyDescent="0.4">
      <c r="A331" s="45">
        <v>46058</v>
      </c>
      <c r="B331" s="47">
        <v>24.78</v>
      </c>
      <c r="C331" s="47">
        <v>24.96</v>
      </c>
      <c r="D331" s="11">
        <f t="shared" si="15"/>
        <v>24.87</v>
      </c>
      <c r="E331" s="47">
        <v>0.91500000000000004</v>
      </c>
      <c r="F331" s="40">
        <f t="shared" si="18"/>
        <v>22.76</v>
      </c>
      <c r="G331" s="47">
        <v>31.6</v>
      </c>
      <c r="H331" s="47">
        <v>31.7</v>
      </c>
      <c r="I331" s="11">
        <f t="shared" si="19"/>
        <v>31.65</v>
      </c>
      <c r="J331" s="47"/>
      <c r="K331" s="40">
        <f t="shared" si="16"/>
        <v>0</v>
      </c>
      <c r="L331" s="45">
        <v>46057</v>
      </c>
      <c r="M331" s="48">
        <v>46058</v>
      </c>
      <c r="N331" s="11" t="str">
        <f t="shared" si="17"/>
        <v/>
      </c>
    </row>
    <row r="332" spans="1:14" hidden="1" outlineLevel="1" x14ac:dyDescent="0.4">
      <c r="A332" s="45">
        <v>46059</v>
      </c>
      <c r="B332" s="47">
        <v>24.78</v>
      </c>
      <c r="C332" s="47">
        <v>24.96</v>
      </c>
      <c r="D332" s="11">
        <f t="shared" si="15"/>
        <v>24.87</v>
      </c>
      <c r="E332" s="47">
        <v>0.92</v>
      </c>
      <c r="F332" s="40">
        <f t="shared" si="18"/>
        <v>22.88</v>
      </c>
      <c r="G332" s="47">
        <v>31.635000000000002</v>
      </c>
      <c r="H332" s="47">
        <v>31.734999999999999</v>
      </c>
      <c r="I332" s="11">
        <f t="shared" si="19"/>
        <v>31.685000000000002</v>
      </c>
      <c r="J332" s="47"/>
      <c r="K332" s="40">
        <f t="shared" si="16"/>
        <v>0</v>
      </c>
      <c r="L332" s="45">
        <v>46058</v>
      </c>
      <c r="M332" s="48">
        <v>46059</v>
      </c>
      <c r="N332" s="11" t="str">
        <f t="shared" si="17"/>
        <v/>
      </c>
    </row>
    <row r="333" spans="1:14" hidden="1" outlineLevel="1" x14ac:dyDescent="0.4">
      <c r="A333" s="45">
        <v>46062</v>
      </c>
      <c r="B333" s="47">
        <v>24.76</v>
      </c>
      <c r="C333" s="47">
        <v>24.94</v>
      </c>
      <c r="D333" s="11">
        <f t="shared" si="15"/>
        <v>24.85</v>
      </c>
      <c r="E333" s="47">
        <v>0.92</v>
      </c>
      <c r="F333" s="40">
        <f t="shared" si="18"/>
        <v>22.86</v>
      </c>
      <c r="G333" s="47">
        <v>31.475000000000001</v>
      </c>
      <c r="H333" s="47">
        <v>31.574999999999999</v>
      </c>
      <c r="I333" s="11">
        <f t="shared" si="19"/>
        <v>31.524999999999999</v>
      </c>
      <c r="J333" s="47"/>
      <c r="K333" s="40">
        <f t="shared" si="16"/>
        <v>0</v>
      </c>
      <c r="L333" s="45">
        <v>46059</v>
      </c>
      <c r="M333" s="48">
        <v>46062</v>
      </c>
      <c r="N333" s="11" t="str">
        <f t="shared" si="17"/>
        <v/>
      </c>
    </row>
    <row r="334" spans="1:14" hidden="1" outlineLevel="1" x14ac:dyDescent="0.4">
      <c r="A334" s="45">
        <v>46063</v>
      </c>
      <c r="B334" s="47">
        <v>24.85</v>
      </c>
      <c r="C334" s="47">
        <v>25.03</v>
      </c>
      <c r="D334" s="11">
        <f t="shared" si="15"/>
        <v>24.94</v>
      </c>
      <c r="E334" s="47">
        <v>0.92</v>
      </c>
      <c r="F334" s="40">
        <f t="shared" si="18"/>
        <v>22.94</v>
      </c>
      <c r="G334" s="47">
        <v>31.51</v>
      </c>
      <c r="H334" s="47">
        <v>31.61</v>
      </c>
      <c r="I334" s="11">
        <f t="shared" si="19"/>
        <v>31.560000000000002</v>
      </c>
      <c r="J334" s="47"/>
      <c r="K334" s="40">
        <f t="shared" si="16"/>
        <v>0</v>
      </c>
      <c r="L334" s="45">
        <v>46062</v>
      </c>
      <c r="M334" s="48">
        <v>46063</v>
      </c>
      <c r="N334" s="11" t="str">
        <f t="shared" si="17"/>
        <v/>
      </c>
    </row>
    <row r="335" spans="1:14" hidden="1" outlineLevel="1" x14ac:dyDescent="0.4">
      <c r="A335" s="45">
        <v>46064</v>
      </c>
      <c r="B335" s="47">
        <v>24.82</v>
      </c>
      <c r="C335" s="47">
        <v>25</v>
      </c>
      <c r="D335" s="11">
        <f t="shared" si="15"/>
        <v>24.91</v>
      </c>
      <c r="E335" s="47">
        <v>0.93500000000000005</v>
      </c>
      <c r="F335" s="40">
        <f t="shared" si="18"/>
        <v>23.29</v>
      </c>
      <c r="G335" s="47">
        <v>31.4</v>
      </c>
      <c r="H335" s="47">
        <v>31.5</v>
      </c>
      <c r="I335" s="11">
        <f t="shared" si="19"/>
        <v>31.45</v>
      </c>
      <c r="J335" s="47"/>
      <c r="K335" s="40">
        <f t="shared" si="16"/>
        <v>0</v>
      </c>
      <c r="L335" s="45">
        <v>46063</v>
      </c>
      <c r="M335" s="48">
        <v>46064</v>
      </c>
      <c r="N335" s="11" t="str">
        <f t="shared" si="17"/>
        <v/>
      </c>
    </row>
    <row r="336" spans="1:14" hidden="1" outlineLevel="1" x14ac:dyDescent="0.4">
      <c r="A336" s="45">
        <v>46076</v>
      </c>
      <c r="B336" s="47">
        <v>24.79</v>
      </c>
      <c r="C336" s="47">
        <v>24.97</v>
      </c>
      <c r="D336" s="11">
        <f t="shared" si="15"/>
        <v>24.88</v>
      </c>
      <c r="E336" s="47">
        <v>0.92500000000000004</v>
      </c>
      <c r="F336" s="40">
        <f t="shared" si="18"/>
        <v>23.01</v>
      </c>
      <c r="G336" s="47">
        <v>31.4</v>
      </c>
      <c r="H336" s="47">
        <v>31.5</v>
      </c>
      <c r="I336" s="11">
        <f t="shared" si="19"/>
        <v>31.45</v>
      </c>
      <c r="J336" s="47"/>
      <c r="K336" s="40">
        <f t="shared" si="16"/>
        <v>0</v>
      </c>
      <c r="L336" s="45">
        <v>46073</v>
      </c>
      <c r="M336" s="48">
        <v>46076</v>
      </c>
      <c r="N336" s="11" t="str">
        <f t="shared" si="17"/>
        <v/>
      </c>
    </row>
    <row r="337" spans="1:14" hidden="1" outlineLevel="1" x14ac:dyDescent="0.4">
      <c r="A337" s="45">
        <v>46077</v>
      </c>
      <c r="B337" s="47">
        <v>24.73</v>
      </c>
      <c r="C337" s="47">
        <v>24.91</v>
      </c>
      <c r="D337" s="11">
        <f t="shared" si="15"/>
        <v>24.82</v>
      </c>
      <c r="E337" s="47">
        <v>0.90500000000000003</v>
      </c>
      <c r="F337" s="40">
        <f t="shared" si="18"/>
        <v>22.46</v>
      </c>
      <c r="G337" s="47">
        <v>31.4</v>
      </c>
      <c r="H337" s="47">
        <v>31.5</v>
      </c>
      <c r="I337" s="11">
        <f t="shared" si="19"/>
        <v>31.45</v>
      </c>
      <c r="J337" s="47"/>
      <c r="K337" s="40">
        <f t="shared" si="16"/>
        <v>0</v>
      </c>
      <c r="L337" s="45">
        <v>46076</v>
      </c>
      <c r="M337" s="48">
        <v>46077</v>
      </c>
      <c r="N337" s="11" t="str">
        <f t="shared" si="17"/>
        <v/>
      </c>
    </row>
    <row r="338" spans="1:14" hidden="1" outlineLevel="1" x14ac:dyDescent="0.4">
      <c r="A338" s="45">
        <v>46078</v>
      </c>
      <c r="B338" s="47">
        <v>24.68</v>
      </c>
      <c r="C338" s="47">
        <v>24.86</v>
      </c>
      <c r="D338" s="11">
        <f t="shared" si="15"/>
        <v>24.77</v>
      </c>
      <c r="E338" s="47">
        <v>0.91</v>
      </c>
      <c r="F338" s="40">
        <f t="shared" si="18"/>
        <v>22.54</v>
      </c>
      <c r="G338" s="47">
        <v>31.265000000000001</v>
      </c>
      <c r="H338" s="47">
        <v>31.364999999999998</v>
      </c>
      <c r="I338" s="11">
        <f t="shared" si="19"/>
        <v>31.314999999999998</v>
      </c>
      <c r="J338" s="47"/>
      <c r="K338" s="40">
        <f t="shared" si="16"/>
        <v>0</v>
      </c>
      <c r="L338" s="45">
        <v>46077</v>
      </c>
      <c r="M338" s="48">
        <v>46078</v>
      </c>
      <c r="N338" s="11" t="str">
        <f t="shared" si="17"/>
        <v/>
      </c>
    </row>
    <row r="339" spans="1:14" hidden="1" outlineLevel="1" x14ac:dyDescent="0.4">
      <c r="A339" s="45">
        <v>46079</v>
      </c>
      <c r="B339" s="47">
        <v>24.64</v>
      </c>
      <c r="C339" s="47">
        <v>24.82</v>
      </c>
      <c r="D339" s="11">
        <f t="shared" si="15"/>
        <v>24.73</v>
      </c>
      <c r="E339" s="47">
        <v>0.9</v>
      </c>
      <c r="F339" s="40">
        <f t="shared" si="18"/>
        <v>22.26</v>
      </c>
      <c r="G339" s="47">
        <v>31.175000000000001</v>
      </c>
      <c r="H339" s="47">
        <v>31.274999999999999</v>
      </c>
      <c r="I339" s="11">
        <f t="shared" si="19"/>
        <v>31.225000000000001</v>
      </c>
      <c r="J339" s="47"/>
      <c r="K339" s="40">
        <f t="shared" si="16"/>
        <v>0</v>
      </c>
      <c r="L339" s="45">
        <v>46078</v>
      </c>
      <c r="M339" s="48">
        <v>46079</v>
      </c>
      <c r="N339" s="11" t="str">
        <f t="shared" si="17"/>
        <v/>
      </c>
    </row>
    <row r="340" spans="1:14" hidden="1" outlineLevel="1" collapsed="1" x14ac:dyDescent="0.4">
      <c r="A340" s="45">
        <v>46083</v>
      </c>
      <c r="B340" s="47">
        <v>24.64</v>
      </c>
      <c r="C340" s="47">
        <v>24.82</v>
      </c>
      <c r="D340" s="11">
        <f t="shared" si="15"/>
        <v>24.73</v>
      </c>
      <c r="E340" s="47">
        <v>0.88500000000000001</v>
      </c>
      <c r="F340" s="40">
        <f t="shared" si="18"/>
        <v>21.89</v>
      </c>
      <c r="G340" s="47">
        <v>31.4</v>
      </c>
      <c r="H340" s="47">
        <v>31.5</v>
      </c>
      <c r="I340" s="11">
        <f t="shared" si="19"/>
        <v>31.45</v>
      </c>
      <c r="J340" s="47"/>
      <c r="K340" s="40">
        <f t="shared" si="16"/>
        <v>0</v>
      </c>
      <c r="L340" s="45">
        <v>46080</v>
      </c>
      <c r="M340" s="48">
        <v>46083</v>
      </c>
      <c r="N340" s="11" t="str">
        <f t="shared" si="17"/>
        <v/>
      </c>
    </row>
    <row r="341" spans="1:14" hidden="1" outlineLevel="1" x14ac:dyDescent="0.4">
      <c r="A341" s="45">
        <v>46084</v>
      </c>
      <c r="B341" s="47">
        <v>24.7</v>
      </c>
      <c r="C341" s="47">
        <v>24.88</v>
      </c>
      <c r="D341" s="11">
        <f t="shared" ref="D341:D404" si="20">AVERAGE(B341:C341)</f>
        <v>24.79</v>
      </c>
      <c r="E341" s="47">
        <v>0.88</v>
      </c>
      <c r="F341" s="40">
        <f t="shared" si="18"/>
        <v>21.82</v>
      </c>
      <c r="G341" s="47">
        <v>31.58</v>
      </c>
      <c r="H341" s="47">
        <v>31.68</v>
      </c>
      <c r="I341" s="11">
        <f t="shared" si="19"/>
        <v>31.63</v>
      </c>
      <c r="J341" s="47"/>
      <c r="K341" s="40">
        <f t="shared" si="16"/>
        <v>0</v>
      </c>
      <c r="L341" s="45">
        <v>46083</v>
      </c>
      <c r="M341" s="48">
        <v>46084</v>
      </c>
      <c r="N341" s="11" t="str">
        <f t="shared" si="17"/>
        <v/>
      </c>
    </row>
    <row r="342" spans="1:14" hidden="1" outlineLevel="1" x14ac:dyDescent="0.4">
      <c r="A342" s="45">
        <v>46085</v>
      </c>
      <c r="B342" s="47">
        <v>24.73</v>
      </c>
      <c r="C342" s="47">
        <v>24.91</v>
      </c>
      <c r="D342" s="11">
        <f t="shared" si="20"/>
        <v>24.82</v>
      </c>
      <c r="E342" s="47">
        <v>0.86499999999999999</v>
      </c>
      <c r="F342" s="40">
        <f t="shared" si="18"/>
        <v>21.47</v>
      </c>
      <c r="G342" s="47">
        <v>31.645</v>
      </c>
      <c r="H342" s="47">
        <v>31.745000000000001</v>
      </c>
      <c r="I342" s="11">
        <f t="shared" si="19"/>
        <v>31.695</v>
      </c>
      <c r="J342" s="47"/>
      <c r="K342" s="40">
        <f t="shared" si="16"/>
        <v>0</v>
      </c>
      <c r="L342" s="45">
        <v>46084</v>
      </c>
      <c r="M342" s="48">
        <v>46085</v>
      </c>
      <c r="N342" s="11" t="str">
        <f t="shared" si="17"/>
        <v/>
      </c>
    </row>
    <row r="343" spans="1:14" hidden="1" outlineLevel="1" x14ac:dyDescent="0.4">
      <c r="A343" s="45">
        <v>46086</v>
      </c>
      <c r="B343" s="47">
        <v>24.72</v>
      </c>
      <c r="C343" s="47">
        <v>24.9</v>
      </c>
      <c r="D343" s="11">
        <f t="shared" si="20"/>
        <v>24.81</v>
      </c>
      <c r="E343" s="47">
        <v>0.85499999999999998</v>
      </c>
      <c r="F343" s="40">
        <f t="shared" si="18"/>
        <v>21.21</v>
      </c>
      <c r="G343" s="47">
        <v>31.64</v>
      </c>
      <c r="H343" s="47">
        <v>31.74</v>
      </c>
      <c r="I343" s="11">
        <f t="shared" si="19"/>
        <v>31.689999999999998</v>
      </c>
      <c r="J343" s="47"/>
      <c r="K343" s="40">
        <f t="shared" si="16"/>
        <v>0</v>
      </c>
      <c r="L343" s="45">
        <v>46085</v>
      </c>
      <c r="M343" s="48">
        <v>46086</v>
      </c>
      <c r="N343" s="11" t="str">
        <f t="shared" si="17"/>
        <v/>
      </c>
    </row>
    <row r="344" spans="1:14" hidden="1" outlineLevel="1" x14ac:dyDescent="0.4">
      <c r="A344" s="45">
        <v>46087</v>
      </c>
      <c r="B344" s="47">
        <v>24.72</v>
      </c>
      <c r="C344" s="47">
        <v>24.9</v>
      </c>
      <c r="D344" s="11">
        <f t="shared" si="20"/>
        <v>24.81</v>
      </c>
      <c r="E344" s="47">
        <v>0.85</v>
      </c>
      <c r="F344" s="40">
        <f t="shared" si="18"/>
        <v>21.09</v>
      </c>
      <c r="G344" s="47">
        <v>31.63</v>
      </c>
      <c r="H344" s="47">
        <v>31.73</v>
      </c>
      <c r="I344" s="11">
        <f t="shared" si="19"/>
        <v>31.68</v>
      </c>
      <c r="J344" s="47"/>
      <c r="K344" s="40">
        <f t="shared" ref="K344:K407" si="21">ROUND(I344*J344,2)</f>
        <v>0</v>
      </c>
      <c r="L344" s="45">
        <v>46086</v>
      </c>
      <c r="M344" s="48">
        <v>46087</v>
      </c>
      <c r="N344" s="11" t="str">
        <f t="shared" si="17"/>
        <v/>
      </c>
    </row>
    <row r="345" spans="1:14" hidden="1" outlineLevel="1" x14ac:dyDescent="0.4">
      <c r="A345" s="45">
        <v>46090</v>
      </c>
      <c r="B345" s="47">
        <v>24.85</v>
      </c>
      <c r="C345" s="47">
        <v>25.03</v>
      </c>
      <c r="D345" s="11">
        <f t="shared" si="20"/>
        <v>24.94</v>
      </c>
      <c r="E345" s="47">
        <v>0.82</v>
      </c>
      <c r="F345" s="40">
        <f t="shared" si="18"/>
        <v>20.45</v>
      </c>
      <c r="G345" s="47">
        <v>31.87</v>
      </c>
      <c r="H345" s="47">
        <v>31.97</v>
      </c>
      <c r="I345" s="11">
        <f t="shared" si="19"/>
        <v>31.92</v>
      </c>
      <c r="J345" s="47"/>
      <c r="K345" s="40">
        <f t="shared" si="21"/>
        <v>0</v>
      </c>
      <c r="L345" s="45">
        <v>46087</v>
      </c>
      <c r="M345" s="48">
        <v>46090</v>
      </c>
      <c r="N345" s="11" t="str">
        <f t="shared" si="17"/>
        <v/>
      </c>
    </row>
    <row r="346" spans="1:14" hidden="1" outlineLevel="1" x14ac:dyDescent="0.4">
      <c r="A346" s="45">
        <v>46091</v>
      </c>
      <c r="B346" s="47">
        <v>24.96</v>
      </c>
      <c r="C346" s="47">
        <v>25.14</v>
      </c>
      <c r="D346" s="11">
        <f t="shared" si="20"/>
        <v>25.05</v>
      </c>
      <c r="E346" s="47">
        <v>0.83</v>
      </c>
      <c r="F346" s="40">
        <f t="shared" si="18"/>
        <v>20.79</v>
      </c>
      <c r="G346" s="47">
        <v>31.78</v>
      </c>
      <c r="H346" s="47">
        <v>31.88</v>
      </c>
      <c r="I346" s="11">
        <f t="shared" si="19"/>
        <v>31.83</v>
      </c>
      <c r="J346" s="47"/>
      <c r="K346" s="40">
        <f t="shared" si="21"/>
        <v>0</v>
      </c>
      <c r="L346" s="45">
        <v>46090</v>
      </c>
      <c r="M346" s="48">
        <v>46091</v>
      </c>
      <c r="N346" s="11" t="str">
        <f t="shared" si="17"/>
        <v/>
      </c>
    </row>
    <row r="347" spans="1:14" hidden="1" outlineLevel="1" x14ac:dyDescent="0.4">
      <c r="A347" s="45">
        <v>46092</v>
      </c>
      <c r="B347" s="47">
        <v>24.85</v>
      </c>
      <c r="C347" s="47">
        <v>25.03</v>
      </c>
      <c r="D347" s="11">
        <f t="shared" si="20"/>
        <v>24.94</v>
      </c>
      <c r="E347" s="47">
        <v>0.82499999999999996</v>
      </c>
      <c r="F347" s="40">
        <f t="shared" si="18"/>
        <v>20.58</v>
      </c>
      <c r="G347" s="47">
        <v>31.68</v>
      </c>
      <c r="H347" s="47">
        <v>31.78</v>
      </c>
      <c r="I347" s="11">
        <f t="shared" si="19"/>
        <v>31.73</v>
      </c>
      <c r="J347" s="47"/>
      <c r="K347" s="40">
        <f t="shared" si="21"/>
        <v>0</v>
      </c>
      <c r="L347" s="45">
        <v>46091</v>
      </c>
      <c r="M347" s="48">
        <v>46092</v>
      </c>
      <c r="N347" s="11" t="str">
        <f t="shared" si="17"/>
        <v/>
      </c>
    </row>
    <row r="348" spans="1:14" hidden="1" outlineLevel="1" x14ac:dyDescent="0.4">
      <c r="A348" s="45">
        <v>46093</v>
      </c>
      <c r="B348" s="47">
        <v>24.9</v>
      </c>
      <c r="C348" s="47">
        <v>25.08</v>
      </c>
      <c r="D348" s="11">
        <f t="shared" si="20"/>
        <v>24.99</v>
      </c>
      <c r="E348" s="47">
        <v>0.82</v>
      </c>
      <c r="F348" s="40">
        <f t="shared" si="18"/>
        <v>20.49</v>
      </c>
      <c r="G348" s="47">
        <v>31.805</v>
      </c>
      <c r="H348" s="47">
        <v>31.905000000000001</v>
      </c>
      <c r="I348" s="11">
        <f t="shared" si="19"/>
        <v>31.855</v>
      </c>
      <c r="J348" s="47"/>
      <c r="K348" s="40">
        <f t="shared" si="21"/>
        <v>0</v>
      </c>
      <c r="L348" s="45">
        <v>46092</v>
      </c>
      <c r="M348" s="48">
        <v>46093</v>
      </c>
      <c r="N348" s="11" t="str">
        <f t="shared" si="17"/>
        <v/>
      </c>
    </row>
    <row r="349" spans="1:14" hidden="1" outlineLevel="1" x14ac:dyDescent="0.4">
      <c r="A349" s="45">
        <v>46094</v>
      </c>
      <c r="B349" s="47">
        <v>24.82</v>
      </c>
      <c r="C349" s="47">
        <v>25</v>
      </c>
      <c r="D349" s="11">
        <f t="shared" si="20"/>
        <v>24.91</v>
      </c>
      <c r="E349" s="47">
        <v>0.80500000000000005</v>
      </c>
      <c r="F349" s="40">
        <f t="shared" si="18"/>
        <v>20.05</v>
      </c>
      <c r="G349" s="47">
        <v>31.87</v>
      </c>
      <c r="H349" s="47">
        <v>31.97</v>
      </c>
      <c r="I349" s="11">
        <f t="shared" si="19"/>
        <v>31.92</v>
      </c>
      <c r="J349" s="47"/>
      <c r="K349" s="40">
        <f t="shared" si="21"/>
        <v>0</v>
      </c>
      <c r="L349" s="45">
        <v>46093</v>
      </c>
      <c r="M349" s="48">
        <v>46094</v>
      </c>
      <c r="N349" s="11" t="str">
        <f t="shared" si="17"/>
        <v/>
      </c>
    </row>
    <row r="350" spans="1:14" hidden="1" outlineLevel="1" x14ac:dyDescent="0.4">
      <c r="A350" s="45">
        <v>46097</v>
      </c>
      <c r="B350" s="47">
        <v>24.87</v>
      </c>
      <c r="C350" s="47">
        <v>25.05</v>
      </c>
      <c r="D350" s="11">
        <f t="shared" si="20"/>
        <v>24.96</v>
      </c>
      <c r="E350" s="47">
        <v>0.76</v>
      </c>
      <c r="F350" s="40">
        <f t="shared" si="18"/>
        <v>18.97</v>
      </c>
      <c r="G350" s="47">
        <v>31.934999999999999</v>
      </c>
      <c r="H350" s="47">
        <v>32.034999999999997</v>
      </c>
      <c r="I350" s="11">
        <f t="shared" si="19"/>
        <v>31.984999999999999</v>
      </c>
      <c r="J350" s="47"/>
      <c r="K350" s="40">
        <f t="shared" si="21"/>
        <v>0</v>
      </c>
      <c r="L350" s="45">
        <v>46094</v>
      </c>
      <c r="M350" s="48">
        <v>46097</v>
      </c>
      <c r="N350" s="11" t="str">
        <f t="shared" si="17"/>
        <v/>
      </c>
    </row>
    <row r="351" spans="1:14" hidden="1" outlineLevel="1" x14ac:dyDescent="0.4">
      <c r="A351" s="45">
        <v>46098</v>
      </c>
      <c r="B351" s="47">
        <v>24.87</v>
      </c>
      <c r="C351" s="47">
        <v>25.05</v>
      </c>
      <c r="D351" s="11">
        <f t="shared" si="20"/>
        <v>24.96</v>
      </c>
      <c r="E351" s="47">
        <v>0.77</v>
      </c>
      <c r="F351" s="40">
        <f t="shared" si="18"/>
        <v>19.22</v>
      </c>
      <c r="G351" s="47">
        <v>31.855</v>
      </c>
      <c r="H351" s="47">
        <v>31.954999999999998</v>
      </c>
      <c r="I351" s="11">
        <f t="shared" si="19"/>
        <v>31.905000000000001</v>
      </c>
      <c r="J351" s="47"/>
      <c r="K351" s="40">
        <f t="shared" si="21"/>
        <v>0</v>
      </c>
      <c r="L351" s="45">
        <v>46097</v>
      </c>
      <c r="M351" s="48">
        <v>46098</v>
      </c>
      <c r="N351" s="11" t="str">
        <f t="shared" si="17"/>
        <v/>
      </c>
    </row>
    <row r="352" spans="1:14" hidden="1" outlineLevel="1" x14ac:dyDescent="0.4">
      <c r="A352" s="45">
        <v>46099</v>
      </c>
      <c r="B352" s="47">
        <v>24.86</v>
      </c>
      <c r="C352" s="47">
        <v>25.04</v>
      </c>
      <c r="D352" s="11">
        <f t="shared" si="20"/>
        <v>24.95</v>
      </c>
      <c r="E352" s="47">
        <v>0.77</v>
      </c>
      <c r="F352" s="40">
        <f t="shared" si="18"/>
        <v>19.21</v>
      </c>
      <c r="G352" s="47">
        <v>31.795000000000002</v>
      </c>
      <c r="H352" s="47">
        <v>31.895</v>
      </c>
      <c r="I352" s="11">
        <f t="shared" si="19"/>
        <v>31.844999999999999</v>
      </c>
      <c r="J352" s="47"/>
      <c r="K352" s="40">
        <f t="shared" si="21"/>
        <v>0</v>
      </c>
      <c r="L352" s="45">
        <v>46098</v>
      </c>
      <c r="M352" s="48">
        <v>46099</v>
      </c>
      <c r="N352" s="11" t="str">
        <f t="shared" si="17"/>
        <v/>
      </c>
    </row>
    <row r="353" spans="1:14" hidden="1" outlineLevel="1" x14ac:dyDescent="0.4">
      <c r="A353" s="45">
        <v>46100</v>
      </c>
      <c r="B353" s="47">
        <v>24.82</v>
      </c>
      <c r="C353" s="47">
        <v>25</v>
      </c>
      <c r="D353" s="11">
        <f t="shared" si="20"/>
        <v>24.91</v>
      </c>
      <c r="E353" s="47">
        <v>0.76</v>
      </c>
      <c r="F353" s="40">
        <f t="shared" si="18"/>
        <v>18.93</v>
      </c>
      <c r="G353" s="47">
        <v>31.914999999999999</v>
      </c>
      <c r="H353" s="47">
        <v>32.015000000000001</v>
      </c>
      <c r="I353" s="11">
        <f t="shared" si="19"/>
        <v>31.965</v>
      </c>
      <c r="J353" s="47"/>
      <c r="K353" s="40">
        <f t="shared" si="21"/>
        <v>0</v>
      </c>
      <c r="L353" s="45">
        <v>46099</v>
      </c>
      <c r="M353" s="48">
        <v>46100</v>
      </c>
      <c r="N353" s="11" t="str">
        <f t="shared" si="17"/>
        <v/>
      </c>
    </row>
    <row r="354" spans="1:14" hidden="1" outlineLevel="1" x14ac:dyDescent="0.4">
      <c r="A354" s="45">
        <v>46101</v>
      </c>
      <c r="B354" s="47">
        <v>24.93</v>
      </c>
      <c r="C354" s="47">
        <v>25.11</v>
      </c>
      <c r="D354" s="11">
        <f t="shared" si="20"/>
        <v>25.02</v>
      </c>
      <c r="E354" s="47">
        <v>0.77500000000000002</v>
      </c>
      <c r="F354" s="40">
        <f t="shared" si="18"/>
        <v>19.39</v>
      </c>
      <c r="G354" s="47">
        <v>31.93</v>
      </c>
      <c r="H354" s="47">
        <v>32.03</v>
      </c>
      <c r="I354" s="11">
        <f t="shared" si="19"/>
        <v>31.98</v>
      </c>
      <c r="J354" s="47"/>
      <c r="K354" s="40">
        <f t="shared" si="21"/>
        <v>0</v>
      </c>
      <c r="L354" s="45">
        <v>46100</v>
      </c>
      <c r="M354" s="48">
        <v>46101</v>
      </c>
      <c r="N354" s="11" t="str">
        <f t="shared" si="17"/>
        <v/>
      </c>
    </row>
    <row r="355" spans="1:14" hidden="1" outlineLevel="1" x14ac:dyDescent="0.4">
      <c r="A355" s="45">
        <v>46104</v>
      </c>
      <c r="B355" s="47">
        <v>24.93</v>
      </c>
      <c r="C355" s="47">
        <v>25.11</v>
      </c>
      <c r="D355" s="11">
        <f t="shared" si="20"/>
        <v>25.02</v>
      </c>
      <c r="E355" s="47">
        <v>0.75</v>
      </c>
      <c r="F355" s="40">
        <f t="shared" si="18"/>
        <v>18.77</v>
      </c>
      <c r="G355" s="47">
        <v>32.055</v>
      </c>
      <c r="H355" s="47">
        <v>32.155000000000001</v>
      </c>
      <c r="I355" s="11">
        <f t="shared" si="19"/>
        <v>32.105000000000004</v>
      </c>
      <c r="J355" s="47"/>
      <c r="K355" s="40">
        <f t="shared" si="21"/>
        <v>0</v>
      </c>
      <c r="L355" s="45">
        <v>46101</v>
      </c>
      <c r="M355" s="48">
        <v>46104</v>
      </c>
      <c r="N355" s="11" t="str">
        <f t="shared" si="17"/>
        <v/>
      </c>
    </row>
    <row r="356" spans="1:14" hidden="1" outlineLevel="1" x14ac:dyDescent="0.4">
      <c r="A356" s="45">
        <v>46105</v>
      </c>
      <c r="B356" s="47">
        <v>24.99</v>
      </c>
      <c r="C356" s="47">
        <v>25.17</v>
      </c>
      <c r="D356" s="11">
        <f t="shared" si="20"/>
        <v>25.08</v>
      </c>
      <c r="E356" s="47">
        <v>0.76</v>
      </c>
      <c r="F356" s="40">
        <f t="shared" si="18"/>
        <v>19.059999999999999</v>
      </c>
      <c r="G356" s="47">
        <v>31.99</v>
      </c>
      <c r="H356" s="47">
        <v>32.090000000000003</v>
      </c>
      <c r="I356" s="11">
        <f t="shared" si="19"/>
        <v>32.04</v>
      </c>
      <c r="J356" s="47"/>
      <c r="K356" s="40">
        <f t="shared" si="21"/>
        <v>0</v>
      </c>
      <c r="L356" s="45">
        <v>46104</v>
      </c>
      <c r="M356" s="48">
        <v>46105</v>
      </c>
      <c r="N356" s="11" t="str">
        <f t="shared" si="17"/>
        <v/>
      </c>
    </row>
    <row r="357" spans="1:14" hidden="1" outlineLevel="1" x14ac:dyDescent="0.4">
      <c r="A357" s="45">
        <v>46106</v>
      </c>
      <c r="B357" s="47">
        <v>24.86</v>
      </c>
      <c r="C357" s="47">
        <v>25.04</v>
      </c>
      <c r="D357" s="11">
        <f t="shared" si="20"/>
        <v>24.95</v>
      </c>
      <c r="E357" s="47">
        <v>0.77</v>
      </c>
      <c r="F357" s="40">
        <f t="shared" si="18"/>
        <v>19.21</v>
      </c>
      <c r="G357" s="47">
        <v>31.88</v>
      </c>
      <c r="H357" s="47">
        <v>31.98</v>
      </c>
      <c r="I357" s="11">
        <f t="shared" si="19"/>
        <v>31.93</v>
      </c>
      <c r="J357" s="47"/>
      <c r="K357" s="40">
        <f t="shared" si="21"/>
        <v>0</v>
      </c>
      <c r="L357" s="45">
        <v>46105</v>
      </c>
      <c r="M357" s="48">
        <v>46106</v>
      </c>
      <c r="N357" s="11" t="str">
        <f t="shared" si="17"/>
        <v/>
      </c>
    </row>
    <row r="358" spans="1:14" hidden="1" outlineLevel="1" x14ac:dyDescent="0.4">
      <c r="A358" s="45">
        <v>46107</v>
      </c>
      <c r="B358" s="47">
        <v>24.76</v>
      </c>
      <c r="C358" s="47">
        <v>24.94</v>
      </c>
      <c r="D358" s="11">
        <f t="shared" si="20"/>
        <v>24.85</v>
      </c>
      <c r="E358" s="47">
        <v>0.75</v>
      </c>
      <c r="F358" s="40">
        <f t="shared" si="18"/>
        <v>18.64</v>
      </c>
      <c r="G358" s="47">
        <v>31.83</v>
      </c>
      <c r="H358" s="47">
        <v>31.93</v>
      </c>
      <c r="I358" s="11">
        <f t="shared" si="19"/>
        <v>31.88</v>
      </c>
      <c r="J358" s="47"/>
      <c r="K358" s="40">
        <f t="shared" si="21"/>
        <v>0</v>
      </c>
      <c r="L358" s="45">
        <v>46106</v>
      </c>
      <c r="M358" s="48">
        <v>46107</v>
      </c>
      <c r="N358" s="11" t="str">
        <f t="shared" si="17"/>
        <v/>
      </c>
    </row>
    <row r="359" spans="1:14" hidden="1" outlineLevel="1" x14ac:dyDescent="0.4">
      <c r="A359" s="45">
        <v>46108</v>
      </c>
      <c r="B359" s="47">
        <v>24.69</v>
      </c>
      <c r="C359" s="47">
        <v>24.87</v>
      </c>
      <c r="D359" s="11">
        <f t="shared" si="20"/>
        <v>24.78</v>
      </c>
      <c r="E359" s="47">
        <v>0.73</v>
      </c>
      <c r="F359" s="40">
        <f t="shared" si="18"/>
        <v>18.09</v>
      </c>
      <c r="G359" s="47">
        <v>31.83</v>
      </c>
      <c r="H359" s="47">
        <v>31.93</v>
      </c>
      <c r="I359" s="11">
        <f t="shared" si="19"/>
        <v>31.88</v>
      </c>
      <c r="J359" s="47"/>
      <c r="K359" s="40">
        <f t="shared" si="21"/>
        <v>0</v>
      </c>
      <c r="L359" s="45">
        <v>46107</v>
      </c>
      <c r="M359" s="48">
        <v>46108</v>
      </c>
      <c r="N359" s="11" t="str">
        <f t="shared" si="17"/>
        <v/>
      </c>
    </row>
    <row r="360" spans="1:14" hidden="1" outlineLevel="1" x14ac:dyDescent="0.4">
      <c r="A360" s="45">
        <v>46111</v>
      </c>
      <c r="B360" s="47">
        <v>24.74</v>
      </c>
      <c r="C360" s="47">
        <v>24.92</v>
      </c>
      <c r="D360" s="11">
        <f t="shared" si="20"/>
        <v>24.83</v>
      </c>
      <c r="E360" s="47">
        <v>0.73499999999999999</v>
      </c>
      <c r="F360" s="40">
        <f t="shared" si="18"/>
        <v>18.25</v>
      </c>
      <c r="G360" s="47">
        <v>31.95</v>
      </c>
      <c r="H360" s="47">
        <v>32.049999999999997</v>
      </c>
      <c r="I360" s="11">
        <f t="shared" si="19"/>
        <v>32</v>
      </c>
      <c r="J360" s="47"/>
      <c r="K360" s="40">
        <f t="shared" si="21"/>
        <v>0</v>
      </c>
      <c r="L360" s="45">
        <v>46108</v>
      </c>
      <c r="M360" s="48">
        <v>46111</v>
      </c>
      <c r="N360" s="11" t="str">
        <f t="shared" si="17"/>
        <v/>
      </c>
    </row>
    <row r="361" spans="1:14" hidden="1" outlineLevel="1" x14ac:dyDescent="0.4">
      <c r="A361" s="45">
        <v>46112</v>
      </c>
      <c r="B361" s="47">
        <v>24.71</v>
      </c>
      <c r="C361" s="47">
        <v>24.89</v>
      </c>
      <c r="D361" s="11">
        <f t="shared" si="20"/>
        <v>24.8</v>
      </c>
      <c r="E361" s="47">
        <v>0.745</v>
      </c>
      <c r="F361" s="40">
        <f t="shared" si="18"/>
        <v>18.48</v>
      </c>
      <c r="G361" s="47">
        <v>31.945</v>
      </c>
      <c r="H361" s="47">
        <v>32.045000000000002</v>
      </c>
      <c r="I361" s="11">
        <f t="shared" si="19"/>
        <v>31.995000000000001</v>
      </c>
      <c r="J361" s="47"/>
      <c r="K361" s="40">
        <f t="shared" si="21"/>
        <v>0</v>
      </c>
      <c r="L361" s="45">
        <v>46111</v>
      </c>
      <c r="M361" s="48">
        <v>46112</v>
      </c>
      <c r="N361" s="11" t="str">
        <f t="shared" si="17"/>
        <v/>
      </c>
    </row>
    <row r="362" spans="1:14" hidden="1" outlineLevel="1" collapsed="1" x14ac:dyDescent="0.4">
      <c r="A362" s="45">
        <v>46113</v>
      </c>
      <c r="B362" s="47">
        <v>24.8</v>
      </c>
      <c r="C362" s="47">
        <v>24.98</v>
      </c>
      <c r="D362" s="11">
        <f t="shared" si="20"/>
        <v>24.89</v>
      </c>
      <c r="E362" s="47">
        <v>0.74</v>
      </c>
      <c r="F362" s="40">
        <f t="shared" si="18"/>
        <v>18.420000000000002</v>
      </c>
      <c r="G362" s="47">
        <v>31.91</v>
      </c>
      <c r="H362" s="47">
        <v>32.01</v>
      </c>
      <c r="I362" s="11">
        <f t="shared" si="19"/>
        <v>31.96</v>
      </c>
      <c r="J362" s="47"/>
      <c r="K362" s="40">
        <f t="shared" si="21"/>
        <v>0</v>
      </c>
      <c r="L362" s="45">
        <v>46112</v>
      </c>
      <c r="M362" s="48">
        <v>46113</v>
      </c>
      <c r="N362" s="11" t="str">
        <f t="shared" si="17"/>
        <v/>
      </c>
    </row>
    <row r="363" spans="1:14" hidden="1" outlineLevel="1" x14ac:dyDescent="0.4">
      <c r="A363" s="45">
        <v>46114</v>
      </c>
      <c r="B363" s="47">
        <v>24.77</v>
      </c>
      <c r="C363" s="47">
        <v>24.95</v>
      </c>
      <c r="D363" s="11">
        <f t="shared" si="20"/>
        <v>24.86</v>
      </c>
      <c r="E363" s="47">
        <v>0.73</v>
      </c>
      <c r="F363" s="40">
        <f t="shared" si="18"/>
        <v>18.149999999999999</v>
      </c>
      <c r="G363" s="47">
        <v>31.93</v>
      </c>
      <c r="H363" s="47">
        <v>32.03</v>
      </c>
      <c r="I363" s="11">
        <f t="shared" si="19"/>
        <v>31.98</v>
      </c>
      <c r="J363" s="47"/>
      <c r="K363" s="40">
        <f t="shared" si="21"/>
        <v>0</v>
      </c>
      <c r="L363" s="45">
        <v>46113</v>
      </c>
      <c r="M363" s="48">
        <v>46114</v>
      </c>
      <c r="N363" s="11" t="str">
        <f t="shared" si="17"/>
        <v/>
      </c>
    </row>
    <row r="364" spans="1:14" hidden="1" outlineLevel="1" x14ac:dyDescent="0.4">
      <c r="A364" s="45">
        <v>46119</v>
      </c>
      <c r="B364" s="47">
        <v>24.8</v>
      </c>
      <c r="C364" s="47">
        <v>24.98</v>
      </c>
      <c r="D364" s="11">
        <f t="shared" si="20"/>
        <v>24.89</v>
      </c>
      <c r="E364" s="47">
        <v>0.755</v>
      </c>
      <c r="F364" s="40">
        <f t="shared" si="18"/>
        <v>18.79</v>
      </c>
      <c r="G364" s="47">
        <v>31.925000000000001</v>
      </c>
      <c r="H364" s="47">
        <v>32.024999999999999</v>
      </c>
      <c r="I364" s="11">
        <f t="shared" si="19"/>
        <v>31.975000000000001</v>
      </c>
      <c r="J364" s="47"/>
      <c r="K364" s="40">
        <f t="shared" si="21"/>
        <v>0</v>
      </c>
      <c r="L364" s="45">
        <v>46118</v>
      </c>
      <c r="M364" s="48">
        <v>46119</v>
      </c>
      <c r="N364" s="11" t="str">
        <f t="shared" si="17"/>
        <v/>
      </c>
    </row>
    <row r="365" spans="1:14" hidden="1" outlineLevel="1" x14ac:dyDescent="0.4">
      <c r="A365" s="45">
        <v>46120</v>
      </c>
      <c r="B365" s="47">
        <v>24.85</v>
      </c>
      <c r="C365" s="47">
        <v>25.03</v>
      </c>
      <c r="D365" s="11">
        <f t="shared" si="20"/>
        <v>24.94</v>
      </c>
      <c r="E365" s="47">
        <v>0.755</v>
      </c>
      <c r="F365" s="40">
        <f t="shared" si="18"/>
        <v>18.829999999999998</v>
      </c>
      <c r="G365" s="47">
        <v>31.715</v>
      </c>
      <c r="H365" s="47">
        <v>31.815000000000001</v>
      </c>
      <c r="I365" s="11">
        <f t="shared" si="19"/>
        <v>31.765000000000001</v>
      </c>
      <c r="J365" s="47"/>
      <c r="K365" s="40">
        <f t="shared" si="21"/>
        <v>0</v>
      </c>
      <c r="L365" s="45">
        <v>46119</v>
      </c>
      <c r="M365" s="48">
        <v>46120</v>
      </c>
      <c r="N365" s="11" t="str">
        <f t="shared" si="17"/>
        <v/>
      </c>
    </row>
    <row r="366" spans="1:14" hidden="1" outlineLevel="1" x14ac:dyDescent="0.4">
      <c r="A366" s="45">
        <v>46121</v>
      </c>
      <c r="B366" s="47">
        <v>24.81</v>
      </c>
      <c r="C366" s="47">
        <v>24.99</v>
      </c>
      <c r="D366" s="11">
        <f t="shared" si="20"/>
        <v>24.9</v>
      </c>
      <c r="E366" s="47">
        <v>0.76</v>
      </c>
      <c r="F366" s="40">
        <f t="shared" si="18"/>
        <v>18.920000000000002</v>
      </c>
      <c r="G366" s="47">
        <v>31.7</v>
      </c>
      <c r="H366" s="47">
        <v>31.8</v>
      </c>
      <c r="I366" s="11">
        <f t="shared" si="19"/>
        <v>31.75</v>
      </c>
      <c r="J366" s="47"/>
      <c r="K366" s="40">
        <f t="shared" si="21"/>
        <v>0</v>
      </c>
      <c r="L366" s="45">
        <v>46120</v>
      </c>
      <c r="M366" s="48">
        <v>46121</v>
      </c>
      <c r="N366" s="11" t="str">
        <f t="shared" si="17"/>
        <v/>
      </c>
    </row>
    <row r="367" spans="1:14" hidden="1" outlineLevel="1" x14ac:dyDescent="0.4">
      <c r="A367" s="45">
        <v>46122</v>
      </c>
      <c r="B367" s="47">
        <v>24.79</v>
      </c>
      <c r="C367" s="47">
        <v>24.97</v>
      </c>
      <c r="D367" s="11">
        <f t="shared" si="20"/>
        <v>24.88</v>
      </c>
      <c r="E367" s="47">
        <v>0.76500000000000001</v>
      </c>
      <c r="F367" s="40">
        <f t="shared" si="18"/>
        <v>19.03</v>
      </c>
      <c r="G367" s="47">
        <v>31.684999999999999</v>
      </c>
      <c r="H367" s="47">
        <v>31.785</v>
      </c>
      <c r="I367" s="11">
        <f t="shared" si="19"/>
        <v>31.734999999999999</v>
      </c>
      <c r="J367" s="47"/>
      <c r="K367" s="40">
        <f t="shared" si="21"/>
        <v>0</v>
      </c>
      <c r="L367" s="45">
        <v>46121</v>
      </c>
      <c r="M367" s="48">
        <v>46122</v>
      </c>
      <c r="N367" s="11" t="str">
        <f t="shared" si="17"/>
        <v/>
      </c>
    </row>
    <row r="368" spans="1:14" hidden="1" outlineLevel="1" x14ac:dyDescent="0.4">
      <c r="A368" s="45">
        <v>46125</v>
      </c>
      <c r="B368" s="47">
        <v>24.85</v>
      </c>
      <c r="C368" s="47">
        <v>25.03</v>
      </c>
      <c r="D368" s="11">
        <f t="shared" si="20"/>
        <v>24.94</v>
      </c>
      <c r="E368" s="47">
        <v>0.76500000000000001</v>
      </c>
      <c r="F368" s="40">
        <f t="shared" si="18"/>
        <v>19.079999999999998</v>
      </c>
      <c r="G368" s="47">
        <v>31.754999999999999</v>
      </c>
      <c r="H368" s="47">
        <v>31.855</v>
      </c>
      <c r="I368" s="11">
        <f t="shared" si="19"/>
        <v>31.805</v>
      </c>
      <c r="J368" s="47"/>
      <c r="K368" s="40">
        <f t="shared" si="21"/>
        <v>0</v>
      </c>
      <c r="L368" s="45">
        <v>46122</v>
      </c>
      <c r="M368" s="48">
        <v>46125</v>
      </c>
      <c r="N368" s="11" t="str">
        <f t="shared" si="17"/>
        <v/>
      </c>
    </row>
    <row r="369" spans="1:14" hidden="1" outlineLevel="1" x14ac:dyDescent="0.4">
      <c r="A369" s="45">
        <v>46126</v>
      </c>
      <c r="B369" s="47">
        <v>24.83</v>
      </c>
      <c r="C369" s="47">
        <v>25.01</v>
      </c>
      <c r="D369" s="11">
        <f t="shared" si="20"/>
        <v>24.92</v>
      </c>
      <c r="E369" s="47">
        <v>0.78500000000000003</v>
      </c>
      <c r="F369" s="40">
        <f t="shared" si="18"/>
        <v>19.559999999999999</v>
      </c>
      <c r="G369" s="47">
        <v>31.65</v>
      </c>
      <c r="H369" s="47">
        <v>31.75</v>
      </c>
      <c r="I369" s="11">
        <f t="shared" si="19"/>
        <v>31.7</v>
      </c>
      <c r="J369" s="47"/>
      <c r="K369" s="40">
        <f t="shared" si="21"/>
        <v>0</v>
      </c>
      <c r="L369" s="45">
        <v>46125</v>
      </c>
      <c r="M369" s="48">
        <v>46126</v>
      </c>
      <c r="N369" s="11" t="str">
        <f t="shared" si="17"/>
        <v/>
      </c>
    </row>
    <row r="370" spans="1:14" hidden="1" outlineLevel="1" x14ac:dyDescent="0.4">
      <c r="A370" s="45">
        <v>46127</v>
      </c>
      <c r="B370" s="47">
        <v>24.8</v>
      </c>
      <c r="C370" s="47">
        <v>24.98</v>
      </c>
      <c r="D370" s="11">
        <f t="shared" si="20"/>
        <v>24.89</v>
      </c>
      <c r="E370" s="47">
        <v>0.83</v>
      </c>
      <c r="F370" s="40">
        <f t="shared" si="18"/>
        <v>20.66</v>
      </c>
      <c r="G370" s="47">
        <v>31.594999999999999</v>
      </c>
      <c r="H370" s="47">
        <v>31.695</v>
      </c>
      <c r="I370" s="11">
        <f t="shared" si="19"/>
        <v>31.645</v>
      </c>
      <c r="J370" s="47"/>
      <c r="K370" s="40">
        <f t="shared" si="21"/>
        <v>0</v>
      </c>
      <c r="L370" s="45">
        <v>46126</v>
      </c>
      <c r="M370" s="48">
        <v>46127</v>
      </c>
      <c r="N370" s="11" t="str">
        <f t="shared" si="17"/>
        <v/>
      </c>
    </row>
    <row r="371" spans="1:14" hidden="1" outlineLevel="1" x14ac:dyDescent="0.4">
      <c r="A371" s="45">
        <v>46128</v>
      </c>
      <c r="B371" s="47">
        <v>24.75</v>
      </c>
      <c r="C371" s="47">
        <v>24.93</v>
      </c>
      <c r="D371" s="11">
        <f t="shared" si="20"/>
        <v>24.84</v>
      </c>
      <c r="E371" s="47">
        <v>0.88500000000000001</v>
      </c>
      <c r="F371" s="40">
        <f t="shared" si="18"/>
        <v>21.98</v>
      </c>
      <c r="G371" s="47">
        <v>31.504999999999999</v>
      </c>
      <c r="H371" s="47">
        <v>31.605</v>
      </c>
      <c r="I371" s="11">
        <f t="shared" si="19"/>
        <v>31.555</v>
      </c>
      <c r="J371" s="47"/>
      <c r="K371" s="40">
        <f t="shared" si="21"/>
        <v>0</v>
      </c>
      <c r="L371" s="45">
        <v>46127</v>
      </c>
      <c r="M371" s="48">
        <v>46128</v>
      </c>
      <c r="N371" s="11" t="str">
        <f t="shared" si="17"/>
        <v/>
      </c>
    </row>
    <row r="372" spans="1:14" hidden="1" outlineLevel="1" x14ac:dyDescent="0.4">
      <c r="A372" s="45">
        <v>46129</v>
      </c>
      <c r="B372" s="47">
        <v>24.72</v>
      </c>
      <c r="C372" s="47">
        <v>24.9</v>
      </c>
      <c r="D372" s="11">
        <f t="shared" si="20"/>
        <v>24.81</v>
      </c>
      <c r="E372" s="47">
        <v>0.91</v>
      </c>
      <c r="F372" s="40">
        <f t="shared" si="18"/>
        <v>22.58</v>
      </c>
      <c r="G372" s="47">
        <v>31.53</v>
      </c>
      <c r="H372" s="47">
        <v>31.63</v>
      </c>
      <c r="I372" s="11">
        <f t="shared" si="19"/>
        <v>31.58</v>
      </c>
      <c r="J372" s="47"/>
      <c r="K372" s="40">
        <f t="shared" si="21"/>
        <v>0</v>
      </c>
      <c r="L372" s="45">
        <v>46128</v>
      </c>
      <c r="M372" s="48">
        <v>46129</v>
      </c>
      <c r="N372" s="11" t="str">
        <f t="shared" si="17"/>
        <v/>
      </c>
    </row>
    <row r="373" spans="1:14" hidden="1" outlineLevel="1" x14ac:dyDescent="0.4">
      <c r="A373" s="45">
        <v>46132</v>
      </c>
      <c r="B373" s="47">
        <v>24.7</v>
      </c>
      <c r="C373" s="47">
        <v>24.88</v>
      </c>
      <c r="D373" s="11">
        <f t="shared" si="20"/>
        <v>24.79</v>
      </c>
      <c r="E373" s="47">
        <v>0.92500000000000004</v>
      </c>
      <c r="F373" s="40">
        <f t="shared" si="18"/>
        <v>22.93</v>
      </c>
      <c r="G373" s="47">
        <v>31.475000000000001</v>
      </c>
      <c r="H373" s="47">
        <v>31.574999999999999</v>
      </c>
      <c r="I373" s="11">
        <f t="shared" si="19"/>
        <v>31.524999999999999</v>
      </c>
      <c r="J373" s="47"/>
      <c r="K373" s="40">
        <f t="shared" si="21"/>
        <v>0</v>
      </c>
      <c r="L373" s="45">
        <v>46129</v>
      </c>
      <c r="M373" s="48">
        <v>46132</v>
      </c>
      <c r="N373" s="11" t="str">
        <f t="shared" si="17"/>
        <v/>
      </c>
    </row>
    <row r="374" spans="1:14" hidden="1" outlineLevel="1" x14ac:dyDescent="0.4">
      <c r="A374" s="45">
        <v>46133</v>
      </c>
      <c r="B374" s="47">
        <v>24.67</v>
      </c>
      <c r="C374" s="47">
        <v>24.85</v>
      </c>
      <c r="D374" s="11">
        <f t="shared" si="20"/>
        <v>24.76</v>
      </c>
      <c r="E374" s="47">
        <v>0.93</v>
      </c>
      <c r="F374" s="40">
        <f t="shared" si="18"/>
        <v>23.03</v>
      </c>
      <c r="G374" s="47">
        <v>31.434999999999999</v>
      </c>
      <c r="H374" s="47">
        <v>31.535</v>
      </c>
      <c r="I374" s="11">
        <f t="shared" si="19"/>
        <v>31.484999999999999</v>
      </c>
      <c r="J374" s="47"/>
      <c r="K374" s="40">
        <f t="shared" si="21"/>
        <v>0</v>
      </c>
      <c r="L374" s="45">
        <v>46132</v>
      </c>
      <c r="M374" s="48">
        <v>46133</v>
      </c>
      <c r="N374" s="11" t="str">
        <f t="shared" si="17"/>
        <v/>
      </c>
    </row>
    <row r="375" spans="1:14" hidden="1" outlineLevel="1" x14ac:dyDescent="0.4">
      <c r="A375" s="45">
        <v>46134</v>
      </c>
      <c r="B375" s="47">
        <v>24.69</v>
      </c>
      <c r="C375" s="47">
        <v>24.87</v>
      </c>
      <c r="D375" s="11">
        <f t="shared" si="20"/>
        <v>24.78</v>
      </c>
      <c r="E375" s="47">
        <v>0.93500000000000005</v>
      </c>
      <c r="F375" s="40">
        <f t="shared" si="18"/>
        <v>23.17</v>
      </c>
      <c r="G375" s="47">
        <v>31.48</v>
      </c>
      <c r="H375" s="47">
        <v>31.58</v>
      </c>
      <c r="I375" s="11">
        <f t="shared" si="19"/>
        <v>31.53</v>
      </c>
      <c r="J375" s="47"/>
      <c r="K375" s="40">
        <f t="shared" si="21"/>
        <v>0</v>
      </c>
      <c r="L375" s="45">
        <v>46133</v>
      </c>
      <c r="M375" s="48">
        <v>46134</v>
      </c>
      <c r="N375" s="11" t="str">
        <f t="shared" si="17"/>
        <v/>
      </c>
    </row>
    <row r="376" spans="1:14" hidden="1" outlineLevel="1" x14ac:dyDescent="0.4">
      <c r="A376" s="45">
        <v>46135</v>
      </c>
      <c r="B376" s="47">
        <v>24.66</v>
      </c>
      <c r="C376" s="47">
        <v>24.84</v>
      </c>
      <c r="D376" s="11">
        <f t="shared" si="20"/>
        <v>24.75</v>
      </c>
      <c r="E376" s="47">
        <v>0.89</v>
      </c>
      <c r="F376" s="40">
        <f t="shared" si="18"/>
        <v>22.03</v>
      </c>
      <c r="G376" s="47">
        <v>31.53</v>
      </c>
      <c r="H376" s="47">
        <v>31.63</v>
      </c>
      <c r="I376" s="11">
        <f t="shared" si="19"/>
        <v>31.58</v>
      </c>
      <c r="J376" s="47"/>
      <c r="K376" s="40">
        <f t="shared" si="21"/>
        <v>0</v>
      </c>
      <c r="L376" s="45">
        <v>46134</v>
      </c>
      <c r="M376" s="48">
        <v>46135</v>
      </c>
      <c r="N376" s="11" t="str">
        <f t="shared" ref="N376:N439" si="22">IF(M376&lt;&gt;A376,"新加坡假日，使用前一工作日收盤價","")</f>
        <v/>
      </c>
    </row>
    <row r="377" spans="1:14" hidden="1" outlineLevel="1" x14ac:dyDescent="0.4">
      <c r="A377" s="45">
        <v>46136</v>
      </c>
      <c r="B377" s="47">
        <v>24.57</v>
      </c>
      <c r="C377" s="47">
        <v>24.75</v>
      </c>
      <c r="D377" s="11">
        <f t="shared" si="20"/>
        <v>24.66</v>
      </c>
      <c r="E377" s="47">
        <v>0.89</v>
      </c>
      <c r="F377" s="40">
        <f t="shared" si="18"/>
        <v>21.95</v>
      </c>
      <c r="G377" s="47">
        <v>31.454999999999998</v>
      </c>
      <c r="H377" s="47">
        <v>31.555</v>
      </c>
      <c r="I377" s="11">
        <f t="shared" si="19"/>
        <v>31.504999999999999</v>
      </c>
      <c r="J377" s="47"/>
      <c r="K377" s="40">
        <f t="shared" si="21"/>
        <v>0</v>
      </c>
      <c r="L377" s="45">
        <v>46135</v>
      </c>
      <c r="M377" s="48">
        <v>46136</v>
      </c>
      <c r="N377" s="11" t="str">
        <f t="shared" si="22"/>
        <v/>
      </c>
    </row>
    <row r="378" spans="1:14" hidden="1" outlineLevel="1" x14ac:dyDescent="0.4">
      <c r="A378" s="45">
        <v>46139</v>
      </c>
      <c r="B378" s="47">
        <v>24.62</v>
      </c>
      <c r="C378" s="47">
        <v>24.8</v>
      </c>
      <c r="D378" s="11">
        <f t="shared" si="20"/>
        <v>24.71</v>
      </c>
      <c r="E378" s="47">
        <v>0.85499999999999998</v>
      </c>
      <c r="F378" s="40">
        <f t="shared" si="18"/>
        <v>21.13</v>
      </c>
      <c r="G378" s="47">
        <v>31.41</v>
      </c>
      <c r="H378" s="47">
        <v>31.51</v>
      </c>
      <c r="I378" s="11">
        <f t="shared" si="19"/>
        <v>31.46</v>
      </c>
      <c r="J378" s="47"/>
      <c r="K378" s="40">
        <f t="shared" si="21"/>
        <v>0</v>
      </c>
      <c r="L378" s="45">
        <v>46136</v>
      </c>
      <c r="M378" s="48">
        <v>46139</v>
      </c>
      <c r="N378" s="11" t="str">
        <f t="shared" si="22"/>
        <v/>
      </c>
    </row>
    <row r="379" spans="1:14" hidden="1" outlineLevel="1" x14ac:dyDescent="0.4">
      <c r="A379" s="45">
        <v>46140</v>
      </c>
      <c r="B379" s="47">
        <v>24.61</v>
      </c>
      <c r="C379" s="47">
        <v>24.79</v>
      </c>
      <c r="D379" s="11">
        <f t="shared" si="20"/>
        <v>24.7</v>
      </c>
      <c r="E379" s="47">
        <v>0.85499999999999998</v>
      </c>
      <c r="F379" s="40">
        <f t="shared" si="18"/>
        <v>21.12</v>
      </c>
      <c r="G379" s="47">
        <v>31.47</v>
      </c>
      <c r="H379" s="47">
        <v>31.57</v>
      </c>
      <c r="I379" s="11">
        <f t="shared" si="19"/>
        <v>31.52</v>
      </c>
      <c r="J379" s="47"/>
      <c r="K379" s="40">
        <f t="shared" si="21"/>
        <v>0</v>
      </c>
      <c r="L379" s="45">
        <v>46139</v>
      </c>
      <c r="M379" s="48">
        <v>46140</v>
      </c>
      <c r="N379" s="11" t="str">
        <f t="shared" si="22"/>
        <v/>
      </c>
    </row>
    <row r="380" spans="1:14" hidden="1" outlineLevel="1" x14ac:dyDescent="0.4">
      <c r="A380" s="45">
        <v>46141</v>
      </c>
      <c r="B380" s="47">
        <v>24.63</v>
      </c>
      <c r="C380" s="47">
        <v>24.81</v>
      </c>
      <c r="D380" s="11">
        <f t="shared" si="20"/>
        <v>24.72</v>
      </c>
      <c r="E380" s="47">
        <v>0.88500000000000001</v>
      </c>
      <c r="F380" s="40">
        <f t="shared" si="18"/>
        <v>21.88</v>
      </c>
      <c r="G380" s="47">
        <v>31.51</v>
      </c>
      <c r="H380" s="47">
        <v>31.61</v>
      </c>
      <c r="I380" s="11">
        <f t="shared" si="19"/>
        <v>31.560000000000002</v>
      </c>
      <c r="J380" s="47"/>
      <c r="K380" s="40">
        <f t="shared" si="21"/>
        <v>0</v>
      </c>
      <c r="L380" s="45">
        <v>46140</v>
      </c>
      <c r="M380" s="48">
        <v>46141</v>
      </c>
      <c r="N380" s="11" t="str">
        <f t="shared" si="22"/>
        <v/>
      </c>
    </row>
    <row r="381" spans="1:14" hidden="1" outlineLevel="1" x14ac:dyDescent="0.4">
      <c r="A381" s="45">
        <v>46142</v>
      </c>
      <c r="B381" s="47">
        <v>24.67</v>
      </c>
      <c r="C381" s="47">
        <v>24.85</v>
      </c>
      <c r="D381" s="11">
        <f t="shared" si="20"/>
        <v>24.76</v>
      </c>
      <c r="E381" s="47">
        <v>0.88500000000000001</v>
      </c>
      <c r="F381" s="40">
        <f t="shared" si="18"/>
        <v>21.91</v>
      </c>
      <c r="G381" s="47">
        <v>31.61</v>
      </c>
      <c r="H381" s="47">
        <v>31.71</v>
      </c>
      <c r="I381" s="11">
        <f t="shared" si="19"/>
        <v>31.66</v>
      </c>
      <c r="J381" s="47"/>
      <c r="K381" s="40">
        <f t="shared" si="21"/>
        <v>0</v>
      </c>
      <c r="L381" s="45">
        <v>46141</v>
      </c>
      <c r="M381" s="48">
        <v>46142</v>
      </c>
      <c r="N381" s="11" t="str">
        <f t="shared" si="22"/>
        <v/>
      </c>
    </row>
    <row r="382" spans="1:14" hidden="1" outlineLevel="1" collapsed="1" x14ac:dyDescent="0.4">
      <c r="A382" s="45">
        <v>46146</v>
      </c>
      <c r="B382" s="47">
        <v>24.74</v>
      </c>
      <c r="C382" s="47">
        <v>24.92</v>
      </c>
      <c r="D382" s="11">
        <f t="shared" si="20"/>
        <v>24.83</v>
      </c>
      <c r="E382" s="47">
        <v>0.89</v>
      </c>
      <c r="F382" s="40">
        <f t="shared" si="18"/>
        <v>22.1</v>
      </c>
      <c r="G382" s="47">
        <v>31.59</v>
      </c>
      <c r="H382" s="47">
        <v>31.69</v>
      </c>
      <c r="I382" s="11">
        <f t="shared" si="19"/>
        <v>31.64</v>
      </c>
      <c r="J382" s="47"/>
      <c r="K382" s="40">
        <f t="shared" si="21"/>
        <v>0</v>
      </c>
      <c r="L382" s="45">
        <v>46143</v>
      </c>
      <c r="M382" s="48">
        <v>46146</v>
      </c>
      <c r="N382" s="11" t="str">
        <f t="shared" si="22"/>
        <v/>
      </c>
    </row>
    <row r="383" spans="1:14" hidden="1" outlineLevel="1" x14ac:dyDescent="0.4">
      <c r="A383" s="45">
        <v>46147</v>
      </c>
      <c r="B383" s="47">
        <v>24.68</v>
      </c>
      <c r="C383" s="47">
        <v>24.86</v>
      </c>
      <c r="D383" s="11">
        <f t="shared" si="20"/>
        <v>24.77</v>
      </c>
      <c r="E383" s="47">
        <v>0.89</v>
      </c>
      <c r="F383" s="40">
        <f t="shared" si="18"/>
        <v>22.05</v>
      </c>
      <c r="G383" s="47">
        <v>31.565000000000001</v>
      </c>
      <c r="H383" s="47">
        <v>31.664999999999999</v>
      </c>
      <c r="I383" s="11">
        <f t="shared" si="19"/>
        <v>31.615000000000002</v>
      </c>
      <c r="J383" s="47"/>
      <c r="K383" s="40">
        <f t="shared" si="21"/>
        <v>0</v>
      </c>
      <c r="L383" s="45">
        <v>46146</v>
      </c>
      <c r="M383" s="48">
        <v>46147</v>
      </c>
      <c r="N383" s="11" t="str">
        <f t="shared" si="22"/>
        <v/>
      </c>
    </row>
    <row r="384" spans="1:14" hidden="1" outlineLevel="1" x14ac:dyDescent="0.4">
      <c r="A384" s="45">
        <v>46148</v>
      </c>
      <c r="B384" s="47">
        <v>24.69</v>
      </c>
      <c r="C384" s="47">
        <v>24.87</v>
      </c>
      <c r="D384" s="11">
        <f t="shared" si="20"/>
        <v>24.78</v>
      </c>
      <c r="E384" s="47">
        <v>0.94</v>
      </c>
      <c r="F384" s="40">
        <f t="shared" si="18"/>
        <v>23.29</v>
      </c>
      <c r="G384" s="47">
        <v>31.43</v>
      </c>
      <c r="H384" s="47">
        <v>31.53</v>
      </c>
      <c r="I384" s="11">
        <f t="shared" si="19"/>
        <v>31.48</v>
      </c>
      <c r="J384" s="47"/>
      <c r="K384" s="40">
        <f t="shared" si="21"/>
        <v>0</v>
      </c>
      <c r="L384" s="45">
        <v>46147</v>
      </c>
      <c r="M384" s="48">
        <v>46148</v>
      </c>
      <c r="N384" s="11" t="str">
        <f t="shared" si="22"/>
        <v/>
      </c>
    </row>
    <row r="385" spans="1:14" hidden="1" outlineLevel="1" x14ac:dyDescent="0.4">
      <c r="A385" s="45">
        <v>46149</v>
      </c>
      <c r="B385" s="47">
        <v>24.72</v>
      </c>
      <c r="C385" s="47">
        <v>24.9</v>
      </c>
      <c r="D385" s="11">
        <f t="shared" si="20"/>
        <v>24.81</v>
      </c>
      <c r="E385" s="47">
        <v>0.94</v>
      </c>
      <c r="F385" s="40">
        <f t="shared" si="18"/>
        <v>23.32</v>
      </c>
      <c r="G385" s="47">
        <v>31.35</v>
      </c>
      <c r="H385" s="47">
        <v>31.45</v>
      </c>
      <c r="I385" s="11">
        <f t="shared" si="19"/>
        <v>31.4</v>
      </c>
      <c r="J385" s="47"/>
      <c r="K385" s="40">
        <f t="shared" si="21"/>
        <v>0</v>
      </c>
      <c r="L385" s="45">
        <v>46148</v>
      </c>
      <c r="M385" s="48">
        <v>46149</v>
      </c>
      <c r="N385" s="11" t="str">
        <f t="shared" si="22"/>
        <v/>
      </c>
    </row>
    <row r="386" spans="1:14" hidden="1" outlineLevel="1" x14ac:dyDescent="0.4">
      <c r="A386" s="45">
        <v>46150</v>
      </c>
      <c r="B386" s="47">
        <v>24.68</v>
      </c>
      <c r="C386" s="47">
        <v>24.86</v>
      </c>
      <c r="D386" s="11">
        <f t="shared" si="20"/>
        <v>24.77</v>
      </c>
      <c r="E386" s="47">
        <v>0.9</v>
      </c>
      <c r="F386" s="40">
        <f t="shared" si="18"/>
        <v>22.29</v>
      </c>
      <c r="G386" s="47">
        <v>31.375</v>
      </c>
      <c r="H386" s="47">
        <v>31.475000000000001</v>
      </c>
      <c r="I386" s="11">
        <f t="shared" si="19"/>
        <v>31.425000000000001</v>
      </c>
      <c r="J386" s="47"/>
      <c r="K386" s="40">
        <f t="shared" si="21"/>
        <v>0</v>
      </c>
      <c r="L386" s="45">
        <v>46149</v>
      </c>
      <c r="M386" s="48">
        <v>46150</v>
      </c>
      <c r="N386" s="11" t="str">
        <f t="shared" si="22"/>
        <v/>
      </c>
    </row>
    <row r="387" spans="1:14" hidden="1" outlineLevel="1" x14ac:dyDescent="0.4">
      <c r="A387" s="45">
        <v>46153</v>
      </c>
      <c r="B387" s="47">
        <v>24.66</v>
      </c>
      <c r="C387" s="47">
        <v>24.84</v>
      </c>
      <c r="D387" s="11">
        <f t="shared" si="20"/>
        <v>24.75</v>
      </c>
      <c r="E387" s="47">
        <v>0.9</v>
      </c>
      <c r="F387" s="40">
        <f t="shared" si="18"/>
        <v>22.28</v>
      </c>
      <c r="G387" s="47">
        <v>31.355</v>
      </c>
      <c r="H387" s="47">
        <v>31.454999999999998</v>
      </c>
      <c r="I387" s="11">
        <f t="shared" si="19"/>
        <v>31.405000000000001</v>
      </c>
      <c r="J387" s="47"/>
      <c r="K387" s="40">
        <f t="shared" si="21"/>
        <v>0</v>
      </c>
      <c r="L387" s="45">
        <v>46150</v>
      </c>
      <c r="M387" s="48">
        <v>46153</v>
      </c>
      <c r="N387" s="11" t="str">
        <f t="shared" si="22"/>
        <v/>
      </c>
    </row>
    <row r="388" spans="1:14" hidden="1" outlineLevel="1" x14ac:dyDescent="0.4">
      <c r="A388" s="45">
        <v>46154</v>
      </c>
      <c r="B388" s="47">
        <v>24.66</v>
      </c>
      <c r="C388" s="47">
        <v>24.84</v>
      </c>
      <c r="D388" s="11">
        <f t="shared" si="20"/>
        <v>24.75</v>
      </c>
      <c r="E388" s="47">
        <v>0.9</v>
      </c>
      <c r="F388" s="40">
        <f t="shared" si="18"/>
        <v>22.28</v>
      </c>
      <c r="G388" s="47">
        <v>31.45</v>
      </c>
      <c r="H388" s="47">
        <v>31.55</v>
      </c>
      <c r="I388" s="11">
        <f t="shared" si="19"/>
        <v>31.5</v>
      </c>
      <c r="J388" s="47"/>
      <c r="K388" s="40">
        <f t="shared" si="21"/>
        <v>0</v>
      </c>
      <c r="L388" s="45">
        <v>46153</v>
      </c>
      <c r="M388" s="48">
        <v>46154</v>
      </c>
      <c r="N388" s="11" t="str">
        <f t="shared" si="22"/>
        <v/>
      </c>
    </row>
    <row r="389" spans="1:14" hidden="1" outlineLevel="1" x14ac:dyDescent="0.4">
      <c r="A389" s="45">
        <v>46155</v>
      </c>
      <c r="B389" s="47">
        <v>24.68</v>
      </c>
      <c r="C389" s="47">
        <v>24.86</v>
      </c>
      <c r="D389" s="11">
        <f t="shared" si="20"/>
        <v>24.77</v>
      </c>
      <c r="E389" s="47">
        <v>0.9</v>
      </c>
      <c r="F389" s="40">
        <f t="shared" si="18"/>
        <v>22.29</v>
      </c>
      <c r="G389" s="47">
        <v>31.465</v>
      </c>
      <c r="H389" s="47">
        <v>31.565000000000001</v>
      </c>
      <c r="I389" s="11">
        <f t="shared" si="19"/>
        <v>31.515000000000001</v>
      </c>
      <c r="J389" s="47"/>
      <c r="K389" s="40">
        <f t="shared" si="21"/>
        <v>0</v>
      </c>
      <c r="L389" s="45">
        <v>46154</v>
      </c>
      <c r="M389" s="48">
        <v>46155</v>
      </c>
      <c r="N389" s="11" t="str">
        <f t="shared" si="22"/>
        <v/>
      </c>
    </row>
    <row r="390" spans="1:14" hidden="1" outlineLevel="1" x14ac:dyDescent="0.4">
      <c r="A390" s="45">
        <v>46156</v>
      </c>
      <c r="B390" s="47">
        <v>24.65</v>
      </c>
      <c r="C390" s="47">
        <v>24.83</v>
      </c>
      <c r="D390" s="11">
        <f t="shared" si="20"/>
        <v>24.74</v>
      </c>
      <c r="E390" s="47">
        <v>0.9</v>
      </c>
      <c r="F390" s="40">
        <f t="shared" si="18"/>
        <v>22.27</v>
      </c>
      <c r="G390" s="47">
        <v>31.454999999999998</v>
      </c>
      <c r="H390" s="47">
        <v>31.555</v>
      </c>
      <c r="I390" s="11">
        <f t="shared" si="19"/>
        <v>31.504999999999999</v>
      </c>
      <c r="J390" s="47"/>
      <c r="K390" s="40">
        <f t="shared" si="21"/>
        <v>0</v>
      </c>
      <c r="L390" s="45">
        <v>46155</v>
      </c>
      <c r="M390" s="48">
        <v>46156</v>
      </c>
      <c r="N390" s="11" t="str">
        <f t="shared" si="22"/>
        <v/>
      </c>
    </row>
    <row r="391" spans="1:14" hidden="1" outlineLevel="1" x14ac:dyDescent="0.4">
      <c r="A391" s="45">
        <v>46157</v>
      </c>
      <c r="B391" s="47">
        <v>24.58</v>
      </c>
      <c r="C391" s="47">
        <v>24.76</v>
      </c>
      <c r="D391" s="11">
        <f t="shared" si="20"/>
        <v>24.67</v>
      </c>
      <c r="E391" s="47">
        <v>0.9</v>
      </c>
      <c r="F391" s="40">
        <f t="shared" si="18"/>
        <v>22.2</v>
      </c>
      <c r="G391" s="47">
        <v>31.49</v>
      </c>
      <c r="H391" s="47">
        <v>31.59</v>
      </c>
      <c r="I391" s="11">
        <f t="shared" si="19"/>
        <v>31.54</v>
      </c>
      <c r="J391" s="47"/>
      <c r="K391" s="40">
        <f t="shared" si="21"/>
        <v>0</v>
      </c>
      <c r="L391" s="45">
        <v>46156</v>
      </c>
      <c r="M391" s="48">
        <v>46157</v>
      </c>
      <c r="N391" s="11" t="str">
        <f t="shared" si="22"/>
        <v/>
      </c>
    </row>
    <row r="392" spans="1:14" hidden="1" outlineLevel="1" x14ac:dyDescent="0.4">
      <c r="A392" s="45">
        <v>46160</v>
      </c>
      <c r="B392" s="47">
        <v>24.56</v>
      </c>
      <c r="C392" s="47">
        <v>24.74</v>
      </c>
      <c r="D392" s="11">
        <f t="shared" si="20"/>
        <v>24.65</v>
      </c>
      <c r="E392" s="47">
        <v>0.89</v>
      </c>
      <c r="F392" s="40">
        <f t="shared" si="18"/>
        <v>21.94</v>
      </c>
      <c r="G392" s="47">
        <v>31.495000000000001</v>
      </c>
      <c r="H392" s="47">
        <v>31.594999999999999</v>
      </c>
      <c r="I392" s="11">
        <f t="shared" si="19"/>
        <v>31.545000000000002</v>
      </c>
      <c r="J392" s="47"/>
      <c r="K392" s="40">
        <f t="shared" si="21"/>
        <v>0</v>
      </c>
      <c r="L392" s="45">
        <v>46157</v>
      </c>
      <c r="M392" s="48">
        <v>46160</v>
      </c>
      <c r="N392" s="11" t="str">
        <f t="shared" si="22"/>
        <v/>
      </c>
    </row>
    <row r="393" spans="1:14" hidden="1" outlineLevel="1" x14ac:dyDescent="0.4">
      <c r="A393" s="45">
        <v>46161</v>
      </c>
      <c r="B393" s="47">
        <v>24.63</v>
      </c>
      <c r="C393" s="47">
        <v>24.81</v>
      </c>
      <c r="D393" s="11">
        <f t="shared" si="20"/>
        <v>24.72</v>
      </c>
      <c r="E393" s="47">
        <v>0.89</v>
      </c>
      <c r="F393" s="40">
        <f t="shared" ref="F393:F452" si="23">ROUND(D393*E393,2)</f>
        <v>22</v>
      </c>
      <c r="G393" s="47">
        <v>31.6</v>
      </c>
      <c r="H393" s="47">
        <v>31.7</v>
      </c>
      <c r="I393" s="11">
        <f t="shared" si="19"/>
        <v>31.65</v>
      </c>
      <c r="J393" s="47"/>
      <c r="K393" s="40">
        <f t="shared" si="21"/>
        <v>0</v>
      </c>
      <c r="L393" s="45">
        <v>46160</v>
      </c>
      <c r="M393" s="48">
        <v>46161</v>
      </c>
      <c r="N393" s="11" t="str">
        <f t="shared" si="22"/>
        <v/>
      </c>
    </row>
    <row r="394" spans="1:14" hidden="1" outlineLevel="1" x14ac:dyDescent="0.4">
      <c r="A394" s="45">
        <v>46162</v>
      </c>
      <c r="B394" s="47">
        <v>24.62</v>
      </c>
      <c r="C394" s="47">
        <v>24.8</v>
      </c>
      <c r="D394" s="11">
        <f t="shared" si="20"/>
        <v>24.71</v>
      </c>
      <c r="E394" s="47">
        <v>0.89</v>
      </c>
      <c r="F394" s="40">
        <f t="shared" si="23"/>
        <v>21.99</v>
      </c>
      <c r="G394" s="47">
        <v>0</v>
      </c>
      <c r="H394" s="47">
        <v>0</v>
      </c>
      <c r="I394" s="11">
        <f t="shared" ref="I394:I452" si="24">AVERAGE(G394:H394)</f>
        <v>0</v>
      </c>
      <c r="J394" s="47"/>
      <c r="K394" s="40">
        <f t="shared" si="21"/>
        <v>0</v>
      </c>
      <c r="L394" s="45">
        <v>46161</v>
      </c>
      <c r="M394" s="48">
        <v>46162</v>
      </c>
      <c r="N394" s="11" t="str">
        <f t="shared" si="22"/>
        <v/>
      </c>
    </row>
    <row r="395" spans="1:14" hidden="1" outlineLevel="1" x14ac:dyDescent="0.4">
      <c r="A395" s="45">
        <v>46163</v>
      </c>
      <c r="B395" s="47">
        <v>24.61</v>
      </c>
      <c r="C395" s="47">
        <v>24.79</v>
      </c>
      <c r="D395" s="11">
        <f t="shared" si="20"/>
        <v>24.7</v>
      </c>
      <c r="E395" s="47">
        <v>0.89</v>
      </c>
      <c r="F395" s="40">
        <f t="shared" si="23"/>
        <v>21.98</v>
      </c>
      <c r="G395" s="47">
        <v>24.61</v>
      </c>
      <c r="H395" s="47">
        <v>0</v>
      </c>
      <c r="I395" s="11">
        <f t="shared" si="24"/>
        <v>12.305</v>
      </c>
      <c r="J395" s="47"/>
      <c r="K395" s="40">
        <f t="shared" si="21"/>
        <v>0</v>
      </c>
      <c r="L395" s="45">
        <v>46162</v>
      </c>
      <c r="M395" s="48">
        <v>46163</v>
      </c>
      <c r="N395" s="11" t="str">
        <f t="shared" si="22"/>
        <v/>
      </c>
    </row>
    <row r="396" spans="1:14" hidden="1" outlineLevel="1" x14ac:dyDescent="0.4">
      <c r="A396" s="45">
        <v>46164</v>
      </c>
      <c r="B396" s="47">
        <v>24.57</v>
      </c>
      <c r="C396" s="47">
        <v>24.75</v>
      </c>
      <c r="D396" s="11">
        <f t="shared" si="20"/>
        <v>24.66</v>
      </c>
      <c r="E396" s="47">
        <v>0.89</v>
      </c>
      <c r="F396" s="40">
        <f t="shared" si="23"/>
        <v>21.95</v>
      </c>
      <c r="G396" s="47">
        <v>31.5</v>
      </c>
      <c r="H396" s="47">
        <v>31.6</v>
      </c>
      <c r="I396" s="11">
        <f t="shared" si="24"/>
        <v>31.55</v>
      </c>
      <c r="J396" s="47"/>
      <c r="K396" s="40">
        <f t="shared" si="21"/>
        <v>0</v>
      </c>
      <c r="L396" s="45">
        <v>46163</v>
      </c>
      <c r="M396" s="48">
        <v>46164</v>
      </c>
      <c r="N396" s="11" t="str">
        <f t="shared" si="22"/>
        <v/>
      </c>
    </row>
    <row r="397" spans="1:14" hidden="1" outlineLevel="1" x14ac:dyDescent="0.4">
      <c r="A397" s="45">
        <v>46167</v>
      </c>
      <c r="B397" s="47">
        <v>24.55</v>
      </c>
      <c r="C397" s="47">
        <v>24.73</v>
      </c>
      <c r="D397" s="11">
        <f t="shared" si="20"/>
        <v>24.64</v>
      </c>
      <c r="E397" s="47">
        <v>0.85</v>
      </c>
      <c r="F397" s="40">
        <f t="shared" si="23"/>
        <v>20.94</v>
      </c>
      <c r="G397" s="47">
        <v>31.42</v>
      </c>
      <c r="H397" s="47">
        <v>31.52</v>
      </c>
      <c r="I397" s="11">
        <f t="shared" si="24"/>
        <v>31.47</v>
      </c>
      <c r="J397" s="47"/>
      <c r="K397" s="40">
        <f t="shared" si="21"/>
        <v>0</v>
      </c>
      <c r="L397" s="45">
        <v>46164</v>
      </c>
      <c r="M397" s="48">
        <v>46167</v>
      </c>
      <c r="N397" s="11" t="str">
        <f t="shared" si="22"/>
        <v/>
      </c>
    </row>
    <row r="398" spans="1:14" hidden="1" outlineLevel="1" x14ac:dyDescent="0.4">
      <c r="A398" s="45">
        <v>46168</v>
      </c>
      <c r="B398" s="47">
        <v>24.52</v>
      </c>
      <c r="C398" s="47">
        <v>24.7</v>
      </c>
      <c r="D398" s="11">
        <f t="shared" si="20"/>
        <v>24.61</v>
      </c>
      <c r="E398" s="47">
        <v>0.86</v>
      </c>
      <c r="F398" s="40">
        <f t="shared" si="23"/>
        <v>21.16</v>
      </c>
      <c r="G398" s="47">
        <v>31.385000000000002</v>
      </c>
      <c r="H398" s="47">
        <v>31.484999999999999</v>
      </c>
      <c r="I398" s="11">
        <f t="shared" si="24"/>
        <v>31.435000000000002</v>
      </c>
      <c r="J398" s="47"/>
      <c r="K398" s="40">
        <f t="shared" si="21"/>
        <v>0</v>
      </c>
      <c r="L398" s="45">
        <v>46167</v>
      </c>
      <c r="M398" s="48">
        <v>46168</v>
      </c>
      <c r="N398" s="11" t="str">
        <f t="shared" si="22"/>
        <v/>
      </c>
    </row>
    <row r="399" spans="1:14" hidden="1" outlineLevel="1" x14ac:dyDescent="0.4">
      <c r="A399" s="45">
        <v>46169</v>
      </c>
      <c r="B399" s="47">
        <v>24.5</v>
      </c>
      <c r="C399" s="47">
        <v>24.68</v>
      </c>
      <c r="D399" s="11">
        <f t="shared" si="20"/>
        <v>24.59</v>
      </c>
      <c r="E399" s="47">
        <v>0.86</v>
      </c>
      <c r="F399" s="40">
        <f t="shared" si="23"/>
        <v>21.15</v>
      </c>
      <c r="G399" s="47">
        <v>31.36</v>
      </c>
      <c r="H399" s="47">
        <v>31.46</v>
      </c>
      <c r="I399" s="11">
        <f t="shared" si="24"/>
        <v>31.41</v>
      </c>
      <c r="J399" s="47"/>
      <c r="K399" s="40">
        <f t="shared" si="21"/>
        <v>0</v>
      </c>
      <c r="L399" s="45">
        <v>46168</v>
      </c>
      <c r="M399" s="48">
        <v>46169</v>
      </c>
      <c r="N399" s="11" t="str">
        <f t="shared" si="22"/>
        <v/>
      </c>
    </row>
    <row r="400" spans="1:14" hidden="1" outlineLevel="1" x14ac:dyDescent="0.4">
      <c r="A400" s="45">
        <v>46170</v>
      </c>
      <c r="B400" s="47">
        <v>24.47</v>
      </c>
      <c r="C400" s="47">
        <v>24.65</v>
      </c>
      <c r="D400" s="11">
        <f t="shared" si="20"/>
        <v>24.56</v>
      </c>
      <c r="E400" s="47">
        <v>0.86</v>
      </c>
      <c r="F400" s="40">
        <f t="shared" si="23"/>
        <v>21.12</v>
      </c>
      <c r="G400" s="47">
        <v>31.355</v>
      </c>
      <c r="H400" s="47">
        <v>31.454999999999998</v>
      </c>
      <c r="I400" s="11">
        <f t="shared" si="24"/>
        <v>31.405000000000001</v>
      </c>
      <c r="J400" s="47"/>
      <c r="K400" s="40">
        <f t="shared" si="21"/>
        <v>0</v>
      </c>
      <c r="L400" s="45">
        <v>46169</v>
      </c>
      <c r="M400" s="48">
        <v>46170</v>
      </c>
      <c r="N400" s="11" t="str">
        <f t="shared" si="22"/>
        <v/>
      </c>
    </row>
    <row r="401" spans="1:14" hidden="1" outlineLevel="1" x14ac:dyDescent="0.4">
      <c r="A401" s="45">
        <v>46171</v>
      </c>
      <c r="B401" s="47">
        <v>24.45</v>
      </c>
      <c r="C401" s="47">
        <v>24.63</v>
      </c>
      <c r="D401" s="11">
        <f t="shared" si="20"/>
        <v>24.54</v>
      </c>
      <c r="E401" s="47">
        <v>0.86</v>
      </c>
      <c r="F401" s="40">
        <f t="shared" si="23"/>
        <v>21.1</v>
      </c>
      <c r="G401" s="47">
        <v>31.305</v>
      </c>
      <c r="H401" s="47">
        <v>31.405000000000001</v>
      </c>
      <c r="I401" s="11">
        <f t="shared" si="24"/>
        <v>31.355</v>
      </c>
      <c r="J401" s="47"/>
      <c r="K401" s="40">
        <f t="shared" si="21"/>
        <v>0</v>
      </c>
      <c r="L401" s="45">
        <v>46170</v>
      </c>
      <c r="M401" s="48">
        <v>46171</v>
      </c>
      <c r="N401" s="11" t="str">
        <f t="shared" si="22"/>
        <v/>
      </c>
    </row>
    <row r="402" spans="1:14" collapsed="1" x14ac:dyDescent="0.4">
      <c r="A402" s="45">
        <v>46174</v>
      </c>
      <c r="B402" s="47">
        <v>24.47</v>
      </c>
      <c r="C402" s="47">
        <v>24.65</v>
      </c>
      <c r="D402" s="11">
        <f t="shared" si="20"/>
        <v>24.56</v>
      </c>
      <c r="E402" s="47">
        <v>0.86</v>
      </c>
      <c r="F402" s="40">
        <f t="shared" si="23"/>
        <v>21.12</v>
      </c>
      <c r="G402" s="47">
        <v>31.32</v>
      </c>
      <c r="H402" s="47">
        <v>31.42</v>
      </c>
      <c r="I402" s="11">
        <f t="shared" si="24"/>
        <v>31.37</v>
      </c>
      <c r="J402" s="47"/>
      <c r="K402" s="40">
        <f t="shared" si="21"/>
        <v>0</v>
      </c>
      <c r="L402" s="45">
        <v>46171</v>
      </c>
      <c r="M402" s="48">
        <v>46174</v>
      </c>
      <c r="N402" s="11" t="str">
        <f t="shared" si="22"/>
        <v/>
      </c>
    </row>
    <row r="403" spans="1:14" x14ac:dyDescent="0.4">
      <c r="A403" s="45">
        <v>46175</v>
      </c>
      <c r="B403" s="47">
        <v>24.52</v>
      </c>
      <c r="C403" s="47">
        <v>24.7</v>
      </c>
      <c r="D403" s="11">
        <f t="shared" si="20"/>
        <v>24.61</v>
      </c>
      <c r="E403" s="47">
        <v>0.86</v>
      </c>
      <c r="F403" s="40">
        <f t="shared" si="23"/>
        <v>21.16</v>
      </c>
      <c r="G403" s="47">
        <v>31.395</v>
      </c>
      <c r="H403" s="47">
        <v>31.495000000000001</v>
      </c>
      <c r="I403" s="11">
        <f t="shared" si="24"/>
        <v>31.445</v>
      </c>
      <c r="J403" s="47"/>
      <c r="K403" s="40">
        <f t="shared" si="21"/>
        <v>0</v>
      </c>
      <c r="L403" s="45">
        <v>46174</v>
      </c>
      <c r="M403" s="48">
        <v>46175</v>
      </c>
      <c r="N403" s="11" t="str">
        <f t="shared" si="22"/>
        <v/>
      </c>
    </row>
    <row r="404" spans="1:14" x14ac:dyDescent="0.4">
      <c r="A404" s="45">
        <v>46176</v>
      </c>
      <c r="B404" s="47">
        <v>24.44</v>
      </c>
      <c r="C404" s="47">
        <v>24.62</v>
      </c>
      <c r="D404" s="11">
        <f t="shared" si="20"/>
        <v>24.53</v>
      </c>
      <c r="E404" s="47">
        <v>0.86</v>
      </c>
      <c r="F404" s="40">
        <f t="shared" si="23"/>
        <v>21.1</v>
      </c>
      <c r="G404" s="47">
        <v>31.375</v>
      </c>
      <c r="H404" s="47">
        <v>31.475000000000001</v>
      </c>
      <c r="I404" s="11">
        <f t="shared" si="24"/>
        <v>31.425000000000001</v>
      </c>
      <c r="J404" s="47"/>
      <c r="K404" s="40">
        <f t="shared" si="21"/>
        <v>0</v>
      </c>
      <c r="L404" s="45">
        <v>46175</v>
      </c>
      <c r="M404" s="48">
        <v>46176</v>
      </c>
      <c r="N404" s="11" t="str">
        <f t="shared" si="22"/>
        <v/>
      </c>
    </row>
    <row r="405" spans="1:14" x14ac:dyDescent="0.4">
      <c r="A405" s="45">
        <v>46177</v>
      </c>
      <c r="B405" s="47">
        <v>24.41</v>
      </c>
      <c r="C405" s="47">
        <v>24.59</v>
      </c>
      <c r="D405" s="11">
        <f t="shared" ref="D405:D452" si="25">AVERAGE(B405:C405)</f>
        <v>24.5</v>
      </c>
      <c r="E405" s="47">
        <v>0.84</v>
      </c>
      <c r="F405" s="40">
        <f t="shared" si="23"/>
        <v>20.58</v>
      </c>
      <c r="G405" s="47">
        <v>31.41</v>
      </c>
      <c r="H405" s="47">
        <v>31.51</v>
      </c>
      <c r="I405" s="11">
        <f t="shared" si="24"/>
        <v>31.46</v>
      </c>
      <c r="J405" s="47"/>
      <c r="K405" s="40">
        <f t="shared" si="21"/>
        <v>0</v>
      </c>
      <c r="L405" s="45">
        <v>46176</v>
      </c>
      <c r="M405" s="48">
        <v>46177</v>
      </c>
      <c r="N405" s="11" t="str">
        <f t="shared" si="22"/>
        <v/>
      </c>
    </row>
    <row r="406" spans="1:14" x14ac:dyDescent="0.4">
      <c r="A406" s="45">
        <v>46178</v>
      </c>
      <c r="B406" s="47">
        <v>24.43</v>
      </c>
      <c r="C406" s="47">
        <v>24.61</v>
      </c>
      <c r="D406" s="11">
        <f t="shared" si="25"/>
        <v>24.52</v>
      </c>
      <c r="E406" s="47">
        <v>0.84</v>
      </c>
      <c r="F406" s="40">
        <f t="shared" si="23"/>
        <v>20.6</v>
      </c>
      <c r="G406" s="47">
        <v>31.425000000000001</v>
      </c>
      <c r="H406" s="47">
        <v>31.524999999999999</v>
      </c>
      <c r="I406" s="11">
        <f t="shared" si="24"/>
        <v>31.475000000000001</v>
      </c>
      <c r="J406" s="47"/>
      <c r="K406" s="40">
        <f t="shared" si="21"/>
        <v>0</v>
      </c>
      <c r="L406" s="45">
        <v>46177</v>
      </c>
      <c r="M406" s="48">
        <v>46178</v>
      </c>
      <c r="N406" s="11" t="str">
        <f t="shared" si="22"/>
        <v/>
      </c>
    </row>
    <row r="407" spans="1:14" x14ac:dyDescent="0.4">
      <c r="A407" s="45">
        <v>46181</v>
      </c>
      <c r="B407" s="47">
        <v>24.39</v>
      </c>
      <c r="C407" s="47">
        <v>24.57</v>
      </c>
      <c r="D407" s="11">
        <f t="shared" si="25"/>
        <v>24.48</v>
      </c>
      <c r="E407" s="47">
        <v>0.83</v>
      </c>
      <c r="F407" s="40">
        <f t="shared" si="23"/>
        <v>20.32</v>
      </c>
      <c r="G407" s="47">
        <v>31.53</v>
      </c>
      <c r="H407" s="47">
        <v>31.63</v>
      </c>
      <c r="I407" s="11">
        <f t="shared" si="24"/>
        <v>31.58</v>
      </c>
      <c r="J407" s="47"/>
      <c r="K407" s="40">
        <f t="shared" si="21"/>
        <v>0</v>
      </c>
      <c r="L407" s="45">
        <v>46178</v>
      </c>
      <c r="M407" s="48">
        <v>46181</v>
      </c>
      <c r="N407" s="11" t="str">
        <f t="shared" si="22"/>
        <v/>
      </c>
    </row>
    <row r="408" spans="1:14" x14ac:dyDescent="0.4">
      <c r="A408" s="45">
        <v>46182</v>
      </c>
      <c r="B408" s="47">
        <v>24.49</v>
      </c>
      <c r="C408" s="47">
        <v>24.67</v>
      </c>
      <c r="D408" s="11">
        <f t="shared" si="25"/>
        <v>24.58</v>
      </c>
      <c r="E408" s="47">
        <v>0.83</v>
      </c>
      <c r="F408" s="40">
        <f t="shared" si="23"/>
        <v>20.399999999999999</v>
      </c>
      <c r="G408" s="47">
        <v>31.574999999999999</v>
      </c>
      <c r="H408" s="47">
        <v>31.675000000000001</v>
      </c>
      <c r="I408" s="11">
        <f t="shared" si="24"/>
        <v>31.625</v>
      </c>
      <c r="J408" s="47"/>
      <c r="K408" s="40">
        <f t="shared" ref="K408:K452" si="26">ROUND(I408*J408,2)</f>
        <v>0</v>
      </c>
      <c r="L408" s="45">
        <v>46181</v>
      </c>
      <c r="M408" s="48">
        <v>46182</v>
      </c>
      <c r="N408" s="11" t="str">
        <f t="shared" si="22"/>
        <v/>
      </c>
    </row>
    <row r="409" spans="1:14" x14ac:dyDescent="0.4">
      <c r="A409" s="45">
        <v>46183</v>
      </c>
      <c r="B409" s="47">
        <v>24.51</v>
      </c>
      <c r="C409" s="47">
        <v>24.69</v>
      </c>
      <c r="D409" s="11">
        <f t="shared" si="25"/>
        <v>24.6</v>
      </c>
      <c r="E409" s="47">
        <v>0.83499999999999996</v>
      </c>
      <c r="F409" s="40">
        <f t="shared" si="23"/>
        <v>20.54</v>
      </c>
      <c r="G409" s="47">
        <v>31.62</v>
      </c>
      <c r="H409" s="47">
        <v>31.72</v>
      </c>
      <c r="I409" s="11">
        <f t="shared" si="24"/>
        <v>31.67</v>
      </c>
      <c r="J409" s="47"/>
      <c r="K409" s="40">
        <f t="shared" si="26"/>
        <v>0</v>
      </c>
      <c r="L409" s="45">
        <v>46182</v>
      </c>
      <c r="M409" s="48">
        <v>46183</v>
      </c>
      <c r="N409" s="11" t="str">
        <f t="shared" si="22"/>
        <v/>
      </c>
    </row>
    <row r="410" spans="1:14" x14ac:dyDescent="0.4">
      <c r="A410" s="45">
        <v>46184</v>
      </c>
      <c r="B410" s="47">
        <v>24.48</v>
      </c>
      <c r="C410" s="47">
        <v>24.66</v>
      </c>
      <c r="D410" s="11">
        <f t="shared" si="25"/>
        <v>24.57</v>
      </c>
      <c r="E410" s="47">
        <v>0.83499999999999996</v>
      </c>
      <c r="F410" s="40">
        <f t="shared" si="23"/>
        <v>20.52</v>
      </c>
      <c r="G410" s="47">
        <v>31.58</v>
      </c>
      <c r="H410" s="47">
        <v>31.68</v>
      </c>
      <c r="I410" s="11">
        <f t="shared" si="24"/>
        <v>31.63</v>
      </c>
      <c r="J410" s="47"/>
      <c r="K410" s="40">
        <f t="shared" si="26"/>
        <v>0</v>
      </c>
      <c r="L410" s="45">
        <v>46183</v>
      </c>
      <c r="M410" s="48">
        <v>46184</v>
      </c>
      <c r="N410" s="11" t="str">
        <f t="shared" si="22"/>
        <v/>
      </c>
    </row>
    <row r="411" spans="1:14" x14ac:dyDescent="0.4">
      <c r="A411" s="45">
        <v>46185</v>
      </c>
      <c r="B411" s="47">
        <v>24.53</v>
      </c>
      <c r="C411" s="47">
        <v>24.71</v>
      </c>
      <c r="D411" s="11">
        <f t="shared" si="25"/>
        <v>24.62</v>
      </c>
      <c r="E411" s="47">
        <v>0.83499999999999996</v>
      </c>
      <c r="F411" s="40">
        <f t="shared" si="23"/>
        <v>20.56</v>
      </c>
      <c r="G411" s="47">
        <v>31.58</v>
      </c>
      <c r="H411" s="47">
        <v>31.68</v>
      </c>
      <c r="I411" s="11">
        <f t="shared" si="24"/>
        <v>31.63</v>
      </c>
      <c r="J411" s="47"/>
      <c r="K411" s="40">
        <f t="shared" si="26"/>
        <v>0</v>
      </c>
      <c r="L411" s="45">
        <v>46184</v>
      </c>
      <c r="M411" s="48">
        <v>46185</v>
      </c>
      <c r="N411" s="11" t="str">
        <f t="shared" si="22"/>
        <v/>
      </c>
    </row>
    <row r="412" spans="1:14" x14ac:dyDescent="0.4">
      <c r="A412" s="45">
        <v>46188</v>
      </c>
      <c r="B412" s="47">
        <v>24.54</v>
      </c>
      <c r="C412" s="47">
        <v>24.72</v>
      </c>
      <c r="D412" s="11">
        <f t="shared" si="25"/>
        <v>24.63</v>
      </c>
      <c r="E412" s="47">
        <v>0.9</v>
      </c>
      <c r="F412" s="40">
        <f t="shared" si="23"/>
        <v>22.17</v>
      </c>
      <c r="G412" s="47">
        <v>0</v>
      </c>
      <c r="H412" s="47">
        <v>0</v>
      </c>
      <c r="I412" s="11">
        <f t="shared" si="24"/>
        <v>0</v>
      </c>
      <c r="J412" s="47"/>
      <c r="K412" s="40">
        <f t="shared" si="26"/>
        <v>0</v>
      </c>
      <c r="L412" s="45">
        <v>46185</v>
      </c>
      <c r="M412" s="48">
        <v>46188</v>
      </c>
      <c r="N412" s="11" t="str">
        <f t="shared" si="22"/>
        <v/>
      </c>
    </row>
    <row r="413" spans="1:14" x14ac:dyDescent="0.4">
      <c r="A413" s="45">
        <v>46189</v>
      </c>
      <c r="B413" s="47">
        <v>24.53</v>
      </c>
      <c r="C413" s="47">
        <v>24.71</v>
      </c>
      <c r="D413" s="11">
        <f t="shared" si="25"/>
        <v>24.62</v>
      </c>
      <c r="E413" s="47">
        <v>0.91</v>
      </c>
      <c r="F413" s="40">
        <f t="shared" si="23"/>
        <v>22.4</v>
      </c>
      <c r="G413" s="47">
        <v>31.52</v>
      </c>
      <c r="H413" s="47">
        <v>31.62</v>
      </c>
      <c r="I413" s="11">
        <f t="shared" si="24"/>
        <v>31.57</v>
      </c>
      <c r="J413" s="47"/>
      <c r="K413" s="40">
        <f t="shared" si="26"/>
        <v>0</v>
      </c>
      <c r="L413" s="45">
        <v>46188</v>
      </c>
      <c r="M413" s="48">
        <v>46189</v>
      </c>
      <c r="N413" s="11" t="str">
        <f t="shared" si="22"/>
        <v/>
      </c>
    </row>
    <row r="414" spans="1:14" x14ac:dyDescent="0.4">
      <c r="A414" s="45">
        <v>46190</v>
      </c>
      <c r="B414" s="47">
        <v>24.54</v>
      </c>
      <c r="C414" s="47">
        <v>24.72</v>
      </c>
      <c r="D414" s="11">
        <f t="shared" si="25"/>
        <v>24.63</v>
      </c>
      <c r="E414" s="47">
        <v>0.83499999999999996</v>
      </c>
      <c r="F414" s="40">
        <f t="shared" si="23"/>
        <v>20.57</v>
      </c>
      <c r="G414" s="47">
        <v>0</v>
      </c>
      <c r="H414" s="47">
        <v>0</v>
      </c>
      <c r="I414" s="11">
        <f t="shared" si="24"/>
        <v>0</v>
      </c>
      <c r="J414" s="47"/>
      <c r="K414" s="40">
        <f t="shared" si="26"/>
        <v>0</v>
      </c>
      <c r="L414" s="45">
        <v>46189</v>
      </c>
      <c r="M414" s="48">
        <v>46190</v>
      </c>
      <c r="N414" s="11" t="str">
        <f t="shared" si="22"/>
        <v/>
      </c>
    </row>
    <row r="415" spans="1:14" x14ac:dyDescent="0.4">
      <c r="A415" s="45">
        <v>46191</v>
      </c>
      <c r="B415" s="47">
        <v>24.43</v>
      </c>
      <c r="C415" s="47">
        <v>24.61</v>
      </c>
      <c r="D415" s="11">
        <f t="shared" si="25"/>
        <v>24.52</v>
      </c>
      <c r="E415" s="47">
        <v>0.83499999999999996</v>
      </c>
      <c r="F415" s="40">
        <f t="shared" si="23"/>
        <v>20.47</v>
      </c>
      <c r="G415" s="47">
        <v>31.53</v>
      </c>
      <c r="H415" s="47">
        <v>31.63</v>
      </c>
      <c r="I415" s="11">
        <f t="shared" si="24"/>
        <v>31.58</v>
      </c>
      <c r="J415" s="47"/>
      <c r="K415" s="40">
        <f t="shared" si="26"/>
        <v>0</v>
      </c>
      <c r="L415" s="45">
        <v>46190</v>
      </c>
      <c r="M415" s="48">
        <v>46191</v>
      </c>
      <c r="N415" s="11" t="str">
        <f t="shared" si="22"/>
        <v/>
      </c>
    </row>
    <row r="416" spans="1:14" x14ac:dyDescent="0.4">
      <c r="A416" s="45">
        <v>46195</v>
      </c>
      <c r="B416" s="47">
        <v>24.38</v>
      </c>
      <c r="C416" s="47">
        <v>24.56</v>
      </c>
      <c r="D416" s="11">
        <f t="shared" si="25"/>
        <v>24.47</v>
      </c>
      <c r="E416" s="47">
        <v>0.85499999999999998</v>
      </c>
      <c r="F416" s="40">
        <f t="shared" si="23"/>
        <v>20.92</v>
      </c>
      <c r="G416" s="47">
        <v>31.59</v>
      </c>
      <c r="H416" s="47">
        <v>31.69</v>
      </c>
      <c r="I416" s="11">
        <f t="shared" si="24"/>
        <v>31.64</v>
      </c>
      <c r="J416" s="47"/>
      <c r="K416" s="40">
        <f t="shared" si="26"/>
        <v>0</v>
      </c>
      <c r="L416" s="45">
        <v>46192</v>
      </c>
      <c r="M416" s="48">
        <v>46195</v>
      </c>
      <c r="N416" s="11" t="str">
        <f t="shared" si="22"/>
        <v/>
      </c>
    </row>
    <row r="417" spans="1:14" x14ac:dyDescent="0.4">
      <c r="A417" s="45">
        <v>46196</v>
      </c>
      <c r="B417" s="47">
        <v>24.34</v>
      </c>
      <c r="C417" s="47">
        <v>24.52</v>
      </c>
      <c r="D417" s="11">
        <f t="shared" si="25"/>
        <v>24.43</v>
      </c>
      <c r="E417" s="47">
        <v>0.85</v>
      </c>
      <c r="F417" s="40">
        <f t="shared" si="23"/>
        <v>20.77</v>
      </c>
      <c r="G417" s="47">
        <v>31.585000000000001</v>
      </c>
      <c r="H417" s="47">
        <v>31.684999999999999</v>
      </c>
      <c r="I417" s="11">
        <f t="shared" si="24"/>
        <v>31.634999999999998</v>
      </c>
      <c r="J417" s="47"/>
      <c r="K417" s="40">
        <f t="shared" si="26"/>
        <v>0</v>
      </c>
      <c r="L417" s="45">
        <v>46195</v>
      </c>
      <c r="M417" s="48">
        <v>46196</v>
      </c>
      <c r="N417" s="11" t="str">
        <f t="shared" si="22"/>
        <v/>
      </c>
    </row>
    <row r="418" spans="1:14" x14ac:dyDescent="0.4">
      <c r="A418" s="45">
        <v>46197</v>
      </c>
      <c r="B418" s="47">
        <v>24.41</v>
      </c>
      <c r="C418" s="47">
        <v>24.59</v>
      </c>
      <c r="D418" s="11">
        <f t="shared" si="25"/>
        <v>24.5</v>
      </c>
      <c r="E418" s="47">
        <v>0.85</v>
      </c>
      <c r="F418" s="40">
        <f t="shared" si="23"/>
        <v>20.83</v>
      </c>
      <c r="G418" s="47">
        <v>31.73</v>
      </c>
      <c r="H418" s="47">
        <v>31.83</v>
      </c>
      <c r="I418" s="11">
        <f t="shared" si="24"/>
        <v>31.78</v>
      </c>
      <c r="J418" s="47"/>
      <c r="K418" s="40">
        <f t="shared" si="26"/>
        <v>0</v>
      </c>
      <c r="L418" s="45">
        <v>46196</v>
      </c>
      <c r="M418" s="48">
        <v>46197</v>
      </c>
      <c r="N418" s="11" t="str">
        <f t="shared" si="22"/>
        <v/>
      </c>
    </row>
    <row r="419" spans="1:14" x14ac:dyDescent="0.4">
      <c r="A419" s="45">
        <v>46198</v>
      </c>
      <c r="B419" s="47">
        <v>24.48</v>
      </c>
      <c r="C419" s="47">
        <v>24.66</v>
      </c>
      <c r="D419" s="11">
        <f t="shared" si="25"/>
        <v>24.57</v>
      </c>
      <c r="E419" s="47">
        <v>0.85</v>
      </c>
      <c r="F419" s="40">
        <f t="shared" si="23"/>
        <v>20.88</v>
      </c>
      <c r="G419" s="47">
        <v>31.8</v>
      </c>
      <c r="H419" s="47">
        <v>31.9</v>
      </c>
      <c r="I419" s="11">
        <f t="shared" si="24"/>
        <v>31.85</v>
      </c>
      <c r="J419" s="47"/>
      <c r="K419" s="40">
        <f t="shared" si="26"/>
        <v>0</v>
      </c>
      <c r="L419" s="45">
        <v>46197</v>
      </c>
      <c r="M419" s="48">
        <v>46198</v>
      </c>
      <c r="N419" s="11" t="str">
        <f t="shared" si="22"/>
        <v/>
      </c>
    </row>
    <row r="420" spans="1:14" x14ac:dyDescent="0.4">
      <c r="A420" s="45">
        <v>46199</v>
      </c>
      <c r="B420" s="47">
        <v>24.53</v>
      </c>
      <c r="C420" s="47">
        <v>24.71</v>
      </c>
      <c r="D420" s="11">
        <f t="shared" si="25"/>
        <v>24.62</v>
      </c>
      <c r="E420" s="47">
        <v>0.85</v>
      </c>
      <c r="F420" s="40">
        <f t="shared" si="23"/>
        <v>20.93</v>
      </c>
      <c r="G420" s="47">
        <v>31.824999999999999</v>
      </c>
      <c r="H420" s="47">
        <v>31.925000000000001</v>
      </c>
      <c r="I420" s="11">
        <f t="shared" si="24"/>
        <v>31.875</v>
      </c>
      <c r="J420" s="47"/>
      <c r="K420" s="40">
        <f t="shared" si="26"/>
        <v>0</v>
      </c>
      <c r="L420" s="45">
        <v>46198</v>
      </c>
      <c r="M420" s="48">
        <v>46199</v>
      </c>
      <c r="N420" s="11" t="str">
        <f t="shared" si="22"/>
        <v/>
      </c>
    </row>
    <row r="421" spans="1:14" x14ac:dyDescent="0.4">
      <c r="A421" s="45">
        <v>46202</v>
      </c>
      <c r="B421" s="47">
        <v>24.55</v>
      </c>
      <c r="C421" s="47">
        <v>24.73</v>
      </c>
      <c r="D421" s="11">
        <f t="shared" si="25"/>
        <v>24.64</v>
      </c>
      <c r="E421" s="47">
        <v>0.9</v>
      </c>
      <c r="F421" s="40">
        <f t="shared" si="23"/>
        <v>22.18</v>
      </c>
      <c r="G421" s="47">
        <v>31.815000000000001</v>
      </c>
      <c r="H421" s="47">
        <v>31.914999999999999</v>
      </c>
      <c r="I421" s="11">
        <f t="shared" si="24"/>
        <v>31.865000000000002</v>
      </c>
      <c r="J421" s="47"/>
      <c r="K421" s="40">
        <f t="shared" si="26"/>
        <v>0</v>
      </c>
      <c r="L421" s="45">
        <v>46199</v>
      </c>
      <c r="M421" s="48">
        <v>46202</v>
      </c>
      <c r="N421" s="11" t="str">
        <f t="shared" si="22"/>
        <v/>
      </c>
    </row>
    <row r="422" spans="1:14" x14ac:dyDescent="0.4">
      <c r="A422" s="45">
        <v>46203</v>
      </c>
      <c r="B422" s="47">
        <v>24.52</v>
      </c>
      <c r="C422" s="47">
        <v>24.7</v>
      </c>
      <c r="D422" s="11">
        <f t="shared" si="25"/>
        <v>24.61</v>
      </c>
      <c r="E422" s="47">
        <v>0.9</v>
      </c>
      <c r="F422" s="40">
        <f t="shared" si="23"/>
        <v>22.15</v>
      </c>
      <c r="G422" s="47">
        <v>31.8</v>
      </c>
      <c r="H422" s="47">
        <v>31.9</v>
      </c>
      <c r="I422" s="11">
        <f t="shared" si="24"/>
        <v>31.85</v>
      </c>
      <c r="J422" s="47"/>
      <c r="K422" s="40">
        <f t="shared" si="26"/>
        <v>0</v>
      </c>
      <c r="L422" s="45">
        <v>46202</v>
      </c>
      <c r="M422" s="48">
        <v>46203</v>
      </c>
      <c r="N422" s="11" t="str">
        <f t="shared" si="22"/>
        <v/>
      </c>
    </row>
    <row r="423" spans="1:14" x14ac:dyDescent="0.4">
      <c r="A423" s="45">
        <v>46204</v>
      </c>
      <c r="B423" s="47">
        <v>24.52</v>
      </c>
      <c r="C423" s="47">
        <v>24.7</v>
      </c>
      <c r="D423" s="11">
        <f t="shared" si="25"/>
        <v>24.61</v>
      </c>
      <c r="E423" s="47">
        <v>0.9</v>
      </c>
      <c r="F423" s="40">
        <f t="shared" si="23"/>
        <v>22.15</v>
      </c>
      <c r="G423" s="47">
        <v>31.84</v>
      </c>
      <c r="H423" s="47">
        <v>31.94</v>
      </c>
      <c r="I423" s="11">
        <f t="shared" si="24"/>
        <v>31.89</v>
      </c>
      <c r="J423" s="47"/>
      <c r="K423" s="40">
        <f t="shared" si="26"/>
        <v>0</v>
      </c>
      <c r="L423" s="45">
        <v>46203</v>
      </c>
      <c r="M423" s="48">
        <v>46204</v>
      </c>
      <c r="N423" s="11" t="str">
        <f t="shared" si="22"/>
        <v/>
      </c>
    </row>
    <row r="424" spans="1:14" x14ac:dyDescent="0.4">
      <c r="A424" s="45">
        <v>46205</v>
      </c>
      <c r="B424" s="47">
        <v>24.59</v>
      </c>
      <c r="C424" s="47">
        <v>24.77</v>
      </c>
      <c r="D424" s="11">
        <f t="shared" si="25"/>
        <v>24.68</v>
      </c>
      <c r="E424" s="47">
        <v>0.9</v>
      </c>
      <c r="F424" s="40">
        <f t="shared" si="23"/>
        <v>22.21</v>
      </c>
      <c r="G424" s="47">
        <v>31.87</v>
      </c>
      <c r="H424" s="47">
        <v>31.97</v>
      </c>
      <c r="I424" s="11">
        <f t="shared" si="24"/>
        <v>31.92</v>
      </c>
      <c r="J424" s="47"/>
      <c r="K424" s="40">
        <f t="shared" si="26"/>
        <v>0</v>
      </c>
      <c r="L424" s="45">
        <v>46204</v>
      </c>
      <c r="M424" s="48">
        <v>46205</v>
      </c>
      <c r="N424" s="11" t="str">
        <f t="shared" si="22"/>
        <v/>
      </c>
    </row>
    <row r="425" spans="1:14" x14ac:dyDescent="0.4">
      <c r="A425" s="45">
        <v>46206</v>
      </c>
      <c r="B425" s="47">
        <v>24.68</v>
      </c>
      <c r="C425" s="47">
        <v>24.86</v>
      </c>
      <c r="D425" s="11">
        <f t="shared" si="25"/>
        <v>24.77</v>
      </c>
      <c r="E425" s="47">
        <v>0.85499999999999998</v>
      </c>
      <c r="F425" s="40">
        <f t="shared" si="23"/>
        <v>21.18</v>
      </c>
      <c r="G425" s="47">
        <v>0</v>
      </c>
      <c r="H425" s="47">
        <v>0</v>
      </c>
      <c r="I425" s="11">
        <f t="shared" si="24"/>
        <v>0</v>
      </c>
      <c r="J425" s="47"/>
      <c r="K425" s="40">
        <f t="shared" si="26"/>
        <v>0</v>
      </c>
      <c r="L425" s="45">
        <v>46205</v>
      </c>
      <c r="M425" s="48">
        <v>46206</v>
      </c>
      <c r="N425" s="11" t="str">
        <f t="shared" si="22"/>
        <v/>
      </c>
    </row>
    <row r="426" spans="1:14" x14ac:dyDescent="0.4">
      <c r="A426" s="45">
        <v>46209</v>
      </c>
      <c r="B426" s="47">
        <v>24.68</v>
      </c>
      <c r="C426" s="47">
        <v>24.86</v>
      </c>
      <c r="D426" s="11">
        <f t="shared" si="25"/>
        <v>24.77</v>
      </c>
      <c r="E426" s="47">
        <v>0.90500000000000003</v>
      </c>
      <c r="F426" s="40">
        <f t="shared" si="23"/>
        <v>22.42</v>
      </c>
      <c r="G426" s="47">
        <v>31.975000000000001</v>
      </c>
      <c r="H426" s="47">
        <v>32.075000000000003</v>
      </c>
      <c r="I426" s="11">
        <f t="shared" si="24"/>
        <v>32.025000000000006</v>
      </c>
      <c r="J426" s="47"/>
      <c r="K426" s="40">
        <f t="shared" si="26"/>
        <v>0</v>
      </c>
      <c r="L426" s="45">
        <v>46206</v>
      </c>
      <c r="M426" s="48">
        <v>46209</v>
      </c>
      <c r="N426" s="11" t="str">
        <f t="shared" si="22"/>
        <v/>
      </c>
    </row>
    <row r="427" spans="1:14" x14ac:dyDescent="0.4">
      <c r="A427" s="45">
        <v>46210</v>
      </c>
      <c r="B427" s="47">
        <v>24.79</v>
      </c>
      <c r="C427" s="47">
        <v>24.97</v>
      </c>
      <c r="D427" s="11">
        <f t="shared" si="25"/>
        <v>24.88</v>
      </c>
      <c r="E427" s="47">
        <v>0.9</v>
      </c>
      <c r="F427" s="40">
        <f t="shared" si="23"/>
        <v>22.39</v>
      </c>
      <c r="G427" s="47">
        <v>32.1</v>
      </c>
      <c r="H427" s="47">
        <v>32.200000000000003</v>
      </c>
      <c r="I427" s="11">
        <f t="shared" si="24"/>
        <v>32.150000000000006</v>
      </c>
      <c r="J427" s="47"/>
      <c r="K427" s="40">
        <f t="shared" si="26"/>
        <v>0</v>
      </c>
      <c r="L427" s="45">
        <v>46209</v>
      </c>
      <c r="M427" s="48">
        <v>46210</v>
      </c>
      <c r="N427" s="11" t="str">
        <f t="shared" si="22"/>
        <v/>
      </c>
    </row>
    <row r="428" spans="1:14" x14ac:dyDescent="0.4">
      <c r="A428" s="45">
        <v>46211</v>
      </c>
      <c r="B428" s="47">
        <v>24.71</v>
      </c>
      <c r="C428" s="47">
        <v>24.89</v>
      </c>
      <c r="D428" s="11">
        <f t="shared" si="25"/>
        <v>24.8</v>
      </c>
      <c r="E428" s="47">
        <v>0.9</v>
      </c>
      <c r="F428" s="40">
        <f t="shared" si="23"/>
        <v>22.32</v>
      </c>
      <c r="G428" s="47">
        <v>31.984999999999999</v>
      </c>
      <c r="H428" s="47">
        <v>32.085000000000001</v>
      </c>
      <c r="I428" s="11">
        <f t="shared" si="24"/>
        <v>32.034999999999997</v>
      </c>
      <c r="J428" s="47"/>
      <c r="K428" s="40">
        <f t="shared" si="26"/>
        <v>0</v>
      </c>
      <c r="L428" s="45">
        <v>46210</v>
      </c>
      <c r="M428" s="48">
        <v>46211</v>
      </c>
      <c r="N428" s="11" t="str">
        <f t="shared" si="22"/>
        <v/>
      </c>
    </row>
    <row r="429" spans="1:14" x14ac:dyDescent="0.4">
      <c r="A429" s="45">
        <v>46212</v>
      </c>
      <c r="B429" s="47">
        <v>24.81</v>
      </c>
      <c r="C429" s="47">
        <v>24.99</v>
      </c>
      <c r="D429" s="11">
        <f t="shared" si="25"/>
        <v>24.9</v>
      </c>
      <c r="E429" s="47">
        <v>0.89</v>
      </c>
      <c r="F429" s="40">
        <f t="shared" si="23"/>
        <v>22.16</v>
      </c>
      <c r="G429" s="47">
        <v>32.134999999999998</v>
      </c>
      <c r="H429" s="47">
        <v>32.234999999999999</v>
      </c>
      <c r="I429" s="11">
        <f t="shared" si="24"/>
        <v>32.185000000000002</v>
      </c>
      <c r="J429" s="47"/>
      <c r="K429" s="40">
        <f t="shared" si="26"/>
        <v>0</v>
      </c>
      <c r="L429" s="45">
        <v>46211</v>
      </c>
      <c r="M429" s="48">
        <v>46212</v>
      </c>
      <c r="N429" s="11" t="str">
        <f t="shared" si="22"/>
        <v/>
      </c>
    </row>
    <row r="430" spans="1:14" x14ac:dyDescent="0.4">
      <c r="A430" s="45">
        <v>46216</v>
      </c>
      <c r="B430" s="47">
        <v>24.8</v>
      </c>
      <c r="C430" s="47">
        <v>24.98</v>
      </c>
      <c r="D430" s="11">
        <f t="shared" si="25"/>
        <v>24.89</v>
      </c>
      <c r="E430" s="47">
        <v>0.9</v>
      </c>
      <c r="F430" s="40">
        <f t="shared" si="23"/>
        <v>22.4</v>
      </c>
      <c r="G430" s="47">
        <v>32.119999999999997</v>
      </c>
      <c r="H430" s="47">
        <v>32.22</v>
      </c>
      <c r="I430" s="11">
        <f t="shared" si="24"/>
        <v>32.17</v>
      </c>
      <c r="J430" s="47"/>
      <c r="K430" s="40">
        <f t="shared" si="26"/>
        <v>0</v>
      </c>
      <c r="L430" s="45">
        <v>46213</v>
      </c>
      <c r="M430" s="48">
        <v>46216</v>
      </c>
      <c r="N430" s="11" t="str">
        <f t="shared" si="22"/>
        <v/>
      </c>
    </row>
    <row r="431" spans="1:14" x14ac:dyDescent="0.4">
      <c r="A431" s="45">
        <v>46217</v>
      </c>
      <c r="B431" s="47">
        <v>24.81</v>
      </c>
      <c r="C431" s="47">
        <v>24.99</v>
      </c>
      <c r="D431" s="11">
        <f t="shared" si="25"/>
        <v>24.9</v>
      </c>
      <c r="E431" s="47">
        <v>0.88500000000000001</v>
      </c>
      <c r="F431" s="40">
        <f t="shared" si="23"/>
        <v>22.04</v>
      </c>
      <c r="G431" s="47">
        <v>32.14</v>
      </c>
      <c r="H431" s="47">
        <v>32.24</v>
      </c>
      <c r="I431" s="11">
        <f t="shared" si="24"/>
        <v>32.19</v>
      </c>
      <c r="J431" s="47"/>
      <c r="K431" s="40">
        <f t="shared" si="26"/>
        <v>0</v>
      </c>
      <c r="L431" s="45">
        <v>46216</v>
      </c>
      <c r="M431" s="48">
        <v>46217</v>
      </c>
      <c r="N431" s="11" t="str">
        <f t="shared" si="22"/>
        <v/>
      </c>
    </row>
    <row r="432" spans="1:14" x14ac:dyDescent="0.4">
      <c r="A432" s="45">
        <v>46218</v>
      </c>
      <c r="B432" s="47">
        <v>24.86</v>
      </c>
      <c r="C432" s="47">
        <v>25.04</v>
      </c>
      <c r="D432" s="11">
        <f t="shared" si="25"/>
        <v>24.95</v>
      </c>
      <c r="E432" s="47">
        <v>0.88</v>
      </c>
      <c r="F432" s="40">
        <f t="shared" si="23"/>
        <v>21.96</v>
      </c>
      <c r="G432" s="47">
        <v>32.164999999999999</v>
      </c>
      <c r="H432" s="47">
        <v>32.265000000000001</v>
      </c>
      <c r="I432" s="11">
        <f t="shared" si="24"/>
        <v>32.215000000000003</v>
      </c>
      <c r="J432" s="47"/>
      <c r="K432" s="40">
        <f t="shared" si="26"/>
        <v>0</v>
      </c>
      <c r="L432" s="45">
        <v>46217</v>
      </c>
      <c r="M432" s="48">
        <v>46218</v>
      </c>
      <c r="N432" s="11" t="str">
        <f t="shared" si="22"/>
        <v/>
      </c>
    </row>
    <row r="433" spans="1:14" x14ac:dyDescent="0.4">
      <c r="A433" s="45">
        <v>46219</v>
      </c>
      <c r="B433" s="47">
        <v>24.95</v>
      </c>
      <c r="C433" s="47">
        <v>25.13</v>
      </c>
      <c r="D433" s="11">
        <f t="shared" si="25"/>
        <v>25.04</v>
      </c>
      <c r="E433" s="47">
        <v>0.88</v>
      </c>
      <c r="F433" s="40">
        <f t="shared" si="23"/>
        <v>22.04</v>
      </c>
      <c r="G433" s="47">
        <v>32.204999999999998</v>
      </c>
      <c r="H433" s="47">
        <v>32.305</v>
      </c>
      <c r="I433" s="11">
        <f t="shared" si="24"/>
        <v>32.254999999999995</v>
      </c>
      <c r="J433" s="47"/>
      <c r="K433" s="40">
        <f t="shared" si="26"/>
        <v>0</v>
      </c>
      <c r="L433" s="45">
        <v>46218</v>
      </c>
      <c r="M433" s="48">
        <v>46219</v>
      </c>
      <c r="N433" s="11" t="str">
        <f t="shared" si="22"/>
        <v/>
      </c>
    </row>
    <row r="434" spans="1:14" x14ac:dyDescent="0.4">
      <c r="A434" s="45">
        <v>46220</v>
      </c>
      <c r="B434" s="47">
        <v>24.95</v>
      </c>
      <c r="C434" s="47">
        <v>25.13</v>
      </c>
      <c r="D434" s="11">
        <f t="shared" si="25"/>
        <v>25.04</v>
      </c>
      <c r="E434" s="47">
        <v>0.88</v>
      </c>
      <c r="F434" s="40">
        <f t="shared" si="23"/>
        <v>22.04</v>
      </c>
      <c r="G434" s="47">
        <v>32.244999999999997</v>
      </c>
      <c r="H434" s="47">
        <v>32.344999999999999</v>
      </c>
      <c r="I434" s="11">
        <f t="shared" si="24"/>
        <v>32.295000000000002</v>
      </c>
      <c r="J434" s="47"/>
      <c r="K434" s="40">
        <f t="shared" si="26"/>
        <v>0</v>
      </c>
      <c r="L434" s="45">
        <v>46219</v>
      </c>
      <c r="M434" s="48">
        <v>46220</v>
      </c>
      <c r="N434" s="11" t="str">
        <f t="shared" si="22"/>
        <v/>
      </c>
    </row>
    <row r="435" spans="1:14" x14ac:dyDescent="0.4">
      <c r="A435" s="45">
        <v>46223</v>
      </c>
      <c r="B435" s="47">
        <v>24.92</v>
      </c>
      <c r="C435" s="47">
        <v>25.1</v>
      </c>
      <c r="D435" s="11">
        <f t="shared" si="25"/>
        <v>25.01</v>
      </c>
      <c r="E435" s="47">
        <v>0.88</v>
      </c>
      <c r="F435" s="40">
        <f t="shared" si="23"/>
        <v>22.01</v>
      </c>
      <c r="G435" s="47">
        <v>32.21</v>
      </c>
      <c r="H435" s="47">
        <v>32.31</v>
      </c>
      <c r="I435" s="11">
        <f t="shared" si="24"/>
        <v>32.260000000000005</v>
      </c>
      <c r="J435" s="47"/>
      <c r="K435" s="40">
        <f t="shared" si="26"/>
        <v>0</v>
      </c>
      <c r="L435" s="45">
        <v>46220</v>
      </c>
      <c r="M435" s="48">
        <v>46223</v>
      </c>
      <c r="N435" s="11" t="str">
        <f t="shared" si="22"/>
        <v/>
      </c>
    </row>
    <row r="436" spans="1:14" x14ac:dyDescent="0.4">
      <c r="A436" s="45">
        <v>46224</v>
      </c>
      <c r="B436" s="47">
        <v>25.02</v>
      </c>
      <c r="C436" s="47">
        <v>25.2</v>
      </c>
      <c r="D436" s="11">
        <f t="shared" si="25"/>
        <v>25.11</v>
      </c>
      <c r="E436" s="47">
        <v>0.88</v>
      </c>
      <c r="F436" s="40">
        <f t="shared" si="23"/>
        <v>22.1</v>
      </c>
      <c r="G436" s="47">
        <v>32.33</v>
      </c>
      <c r="H436" s="47">
        <v>32.43</v>
      </c>
      <c r="I436" s="11">
        <f t="shared" si="24"/>
        <v>32.379999999999995</v>
      </c>
      <c r="J436" s="47"/>
      <c r="K436" s="40">
        <f t="shared" si="26"/>
        <v>0</v>
      </c>
      <c r="L436" s="45">
        <v>46223</v>
      </c>
      <c r="M436" s="48">
        <v>46224</v>
      </c>
      <c r="N436" s="11" t="str">
        <f t="shared" si="22"/>
        <v/>
      </c>
    </row>
    <row r="437" spans="1:14" x14ac:dyDescent="0.4">
      <c r="A437" s="45">
        <v>46225</v>
      </c>
      <c r="B437" s="47">
        <v>25</v>
      </c>
      <c r="C437" s="47">
        <v>25.18</v>
      </c>
      <c r="D437" s="11">
        <f t="shared" si="25"/>
        <v>25.09</v>
      </c>
      <c r="E437" s="47">
        <v>0.88</v>
      </c>
      <c r="F437" s="40">
        <f t="shared" si="23"/>
        <v>22.08</v>
      </c>
      <c r="G437" s="47">
        <v>32.33</v>
      </c>
      <c r="H437" s="47">
        <v>32.43</v>
      </c>
      <c r="I437" s="11">
        <f t="shared" si="24"/>
        <v>32.379999999999995</v>
      </c>
      <c r="J437" s="47"/>
      <c r="K437" s="40">
        <f t="shared" si="26"/>
        <v>0</v>
      </c>
      <c r="L437" s="45">
        <v>46224</v>
      </c>
      <c r="M437" s="48">
        <v>46225</v>
      </c>
      <c r="N437" s="11" t="str">
        <f t="shared" si="22"/>
        <v/>
      </c>
    </row>
    <row r="438" spans="1:14" x14ac:dyDescent="0.4">
      <c r="A438" s="45">
        <v>46226</v>
      </c>
      <c r="B438" s="47">
        <v>24.93</v>
      </c>
      <c r="C438" s="47">
        <v>25.11</v>
      </c>
      <c r="D438" s="11">
        <f t="shared" si="25"/>
        <v>25.02</v>
      </c>
      <c r="E438" s="47">
        <v>0.88</v>
      </c>
      <c r="F438" s="40">
        <f t="shared" si="23"/>
        <v>22.02</v>
      </c>
      <c r="G438" s="47">
        <v>32.225000000000001</v>
      </c>
      <c r="H438" s="47">
        <v>32.325000000000003</v>
      </c>
      <c r="I438" s="11">
        <f t="shared" si="24"/>
        <v>32.275000000000006</v>
      </c>
      <c r="J438" s="47"/>
      <c r="K438" s="40">
        <f t="shared" si="26"/>
        <v>0</v>
      </c>
      <c r="L438" s="45">
        <v>46225</v>
      </c>
      <c r="M438" s="48">
        <v>46226</v>
      </c>
      <c r="N438" s="11" t="str">
        <f t="shared" si="22"/>
        <v/>
      </c>
    </row>
    <row r="439" spans="1:14" x14ac:dyDescent="0.4">
      <c r="A439" s="45">
        <v>46227</v>
      </c>
      <c r="B439" s="47">
        <v>25</v>
      </c>
      <c r="C439" s="47">
        <v>25.18</v>
      </c>
      <c r="D439" s="11">
        <f t="shared" si="25"/>
        <v>25.09</v>
      </c>
      <c r="E439" s="47">
        <v>0.88</v>
      </c>
      <c r="F439" s="40">
        <f t="shared" si="23"/>
        <v>22.08</v>
      </c>
      <c r="G439" s="47">
        <v>32.33</v>
      </c>
      <c r="H439" s="47">
        <v>32.43</v>
      </c>
      <c r="I439" s="11">
        <f t="shared" si="24"/>
        <v>32.379999999999995</v>
      </c>
      <c r="J439" s="47"/>
      <c r="K439" s="40">
        <f t="shared" si="26"/>
        <v>0</v>
      </c>
      <c r="L439" s="45">
        <v>46226</v>
      </c>
      <c r="M439" s="48">
        <v>46227</v>
      </c>
      <c r="N439" s="11" t="str">
        <f t="shared" si="22"/>
        <v/>
      </c>
    </row>
    <row r="440" spans="1:14" x14ac:dyDescent="0.4">
      <c r="A440" s="45">
        <v>46230</v>
      </c>
      <c r="B440" s="47">
        <v>24.95</v>
      </c>
      <c r="C440" s="47">
        <v>25.13</v>
      </c>
      <c r="D440" s="11">
        <f t="shared" si="25"/>
        <v>25.04</v>
      </c>
      <c r="E440" s="47">
        <v>0.82499999999999996</v>
      </c>
      <c r="F440" s="40">
        <f t="shared" si="23"/>
        <v>20.66</v>
      </c>
      <c r="G440" s="47">
        <v>32.24</v>
      </c>
      <c r="H440" s="47">
        <v>32.340000000000003</v>
      </c>
      <c r="I440" s="11">
        <f t="shared" si="24"/>
        <v>32.290000000000006</v>
      </c>
      <c r="J440" s="47"/>
      <c r="K440" s="40">
        <f t="shared" si="26"/>
        <v>0</v>
      </c>
      <c r="L440" s="45">
        <v>46227</v>
      </c>
      <c r="M440" s="48">
        <v>46230</v>
      </c>
      <c r="N440" s="11" t="str">
        <f t="shared" ref="N440:N452" si="27">IF(M440&lt;&gt;A440,"新加坡假日，使用前一工作日收盤價","")</f>
        <v/>
      </c>
    </row>
    <row r="441" spans="1:14" x14ac:dyDescent="0.4">
      <c r="A441" s="45">
        <v>46231</v>
      </c>
      <c r="B441" s="47">
        <v>24.97</v>
      </c>
      <c r="C441" s="47">
        <v>25.15</v>
      </c>
      <c r="D441" s="11">
        <f t="shared" si="25"/>
        <v>25.06</v>
      </c>
      <c r="E441" s="47">
        <v>0.82499999999999996</v>
      </c>
      <c r="F441" s="40">
        <f t="shared" si="23"/>
        <v>20.67</v>
      </c>
      <c r="G441" s="47">
        <v>32.340000000000003</v>
      </c>
      <c r="H441" s="47">
        <v>32.44</v>
      </c>
      <c r="I441" s="11">
        <f t="shared" si="24"/>
        <v>32.39</v>
      </c>
      <c r="J441" s="47"/>
      <c r="K441" s="40">
        <f t="shared" si="26"/>
        <v>0</v>
      </c>
      <c r="L441" s="45">
        <v>46230</v>
      </c>
      <c r="M441" s="48">
        <v>46231</v>
      </c>
      <c r="N441" s="11" t="str">
        <f t="shared" si="27"/>
        <v/>
      </c>
    </row>
    <row r="442" spans="1:14" x14ac:dyDescent="0.4">
      <c r="A442" s="45">
        <v>46232</v>
      </c>
      <c r="B442" s="47">
        <v>24.97</v>
      </c>
      <c r="C442" s="47">
        <v>25.15</v>
      </c>
      <c r="D442" s="11">
        <f t="shared" si="25"/>
        <v>25.06</v>
      </c>
      <c r="E442" s="47">
        <v>0.80500000000000005</v>
      </c>
      <c r="F442" s="40">
        <f t="shared" si="23"/>
        <v>20.170000000000002</v>
      </c>
      <c r="G442" s="47">
        <v>32.32</v>
      </c>
      <c r="H442" s="47">
        <v>32.42</v>
      </c>
      <c r="I442" s="11">
        <f t="shared" si="24"/>
        <v>32.370000000000005</v>
      </c>
      <c r="J442" s="47"/>
      <c r="K442" s="40">
        <f t="shared" si="26"/>
        <v>0</v>
      </c>
      <c r="L442" s="45">
        <v>46231</v>
      </c>
      <c r="M442" s="48">
        <v>46232</v>
      </c>
      <c r="N442" s="11" t="str">
        <f t="shared" si="27"/>
        <v/>
      </c>
    </row>
    <row r="443" spans="1:14" x14ac:dyDescent="0.4">
      <c r="A443" s="45">
        <v>46233</v>
      </c>
      <c r="B443" s="47">
        <v>25.05</v>
      </c>
      <c r="C443" s="47">
        <v>25.23</v>
      </c>
      <c r="D443" s="11">
        <f t="shared" si="25"/>
        <v>25.14</v>
      </c>
      <c r="E443" s="47">
        <v>0.80500000000000005</v>
      </c>
      <c r="F443" s="40">
        <f t="shared" si="23"/>
        <v>20.239999999999998</v>
      </c>
      <c r="G443" s="47">
        <v>32.405000000000001</v>
      </c>
      <c r="H443" s="47">
        <v>32.505000000000003</v>
      </c>
      <c r="I443" s="11">
        <f t="shared" si="24"/>
        <v>32.454999999999998</v>
      </c>
      <c r="J443" s="47"/>
      <c r="K443" s="40">
        <f t="shared" si="26"/>
        <v>0</v>
      </c>
      <c r="L443" s="45">
        <v>46232</v>
      </c>
      <c r="M443" s="48">
        <v>46233</v>
      </c>
      <c r="N443" s="11" t="str">
        <f t="shared" si="27"/>
        <v/>
      </c>
    </row>
    <row r="444" spans="1:14" x14ac:dyDescent="0.4">
      <c r="A444" s="45">
        <v>46234</v>
      </c>
      <c r="B444" s="47">
        <v>25.11</v>
      </c>
      <c r="C444" s="47">
        <v>25.29</v>
      </c>
      <c r="D444" s="11">
        <f t="shared" si="25"/>
        <v>25.2</v>
      </c>
      <c r="E444" s="47">
        <v>0.80500000000000005</v>
      </c>
      <c r="F444" s="40">
        <f t="shared" si="23"/>
        <v>20.29</v>
      </c>
      <c r="G444" s="47">
        <v>32.26</v>
      </c>
      <c r="H444" s="47">
        <v>32.36</v>
      </c>
      <c r="I444" s="11">
        <f t="shared" si="24"/>
        <v>32.31</v>
      </c>
      <c r="J444" s="47"/>
      <c r="K444" s="40">
        <f t="shared" si="26"/>
        <v>0</v>
      </c>
      <c r="L444" s="45">
        <v>46233</v>
      </c>
      <c r="M444" s="48">
        <v>46234</v>
      </c>
      <c r="N444" s="11" t="str">
        <f t="shared" si="27"/>
        <v/>
      </c>
    </row>
    <row r="445" spans="1:14" x14ac:dyDescent="0.4">
      <c r="A445" s="45">
        <v>46237</v>
      </c>
      <c r="B445" s="47">
        <v>25.22</v>
      </c>
      <c r="C445" s="47">
        <v>25.4</v>
      </c>
      <c r="D445" s="11">
        <f t="shared" si="25"/>
        <v>25.31</v>
      </c>
      <c r="E445" s="47">
        <v>0.80500000000000005</v>
      </c>
      <c r="F445" s="40">
        <f t="shared" si="23"/>
        <v>20.37</v>
      </c>
      <c r="G445" s="47">
        <v>32.4</v>
      </c>
      <c r="H445" s="47">
        <v>32.5</v>
      </c>
      <c r="I445" s="11">
        <f t="shared" si="24"/>
        <v>32.450000000000003</v>
      </c>
      <c r="J445" s="47"/>
      <c r="K445" s="40">
        <f t="shared" si="26"/>
        <v>0</v>
      </c>
      <c r="L445" s="45">
        <v>46234</v>
      </c>
      <c r="M445" s="48">
        <v>46237</v>
      </c>
      <c r="N445" s="11" t="str">
        <f t="shared" si="27"/>
        <v/>
      </c>
    </row>
    <row r="446" spans="1:14" x14ac:dyDescent="0.4">
      <c r="A446" s="45">
        <v>46238</v>
      </c>
      <c r="B446" s="47">
        <v>25.21</v>
      </c>
      <c r="C446" s="47">
        <v>25.39</v>
      </c>
      <c r="D446" s="11">
        <f t="shared" si="25"/>
        <v>25.3</v>
      </c>
      <c r="E446" s="47">
        <v>0.80500000000000005</v>
      </c>
      <c r="F446" s="40">
        <f t="shared" si="23"/>
        <v>20.37</v>
      </c>
      <c r="G446" s="47">
        <v>32.42</v>
      </c>
      <c r="H446" s="47">
        <v>32.520000000000003</v>
      </c>
      <c r="I446" s="11">
        <f t="shared" si="24"/>
        <v>32.47</v>
      </c>
      <c r="J446" s="47"/>
      <c r="K446" s="40">
        <f t="shared" si="26"/>
        <v>0</v>
      </c>
      <c r="L446" s="45">
        <v>46237</v>
      </c>
      <c r="M446" s="48">
        <v>46238</v>
      </c>
      <c r="N446" s="11" t="str">
        <f t="shared" si="27"/>
        <v/>
      </c>
    </row>
    <row r="447" spans="1:14" x14ac:dyDescent="0.4">
      <c r="A447" s="45">
        <v>46239</v>
      </c>
      <c r="B447" s="47">
        <v>25.11</v>
      </c>
      <c r="C447" s="47">
        <v>25.29</v>
      </c>
      <c r="D447" s="11">
        <f t="shared" si="25"/>
        <v>25.2</v>
      </c>
      <c r="E447" s="47">
        <v>0.80500000000000005</v>
      </c>
      <c r="F447" s="40">
        <f t="shared" si="23"/>
        <v>20.29</v>
      </c>
      <c r="G447" s="47">
        <v>32.244999999999997</v>
      </c>
      <c r="H447" s="47">
        <v>32.344999999999999</v>
      </c>
      <c r="I447" s="11">
        <f t="shared" si="24"/>
        <v>32.295000000000002</v>
      </c>
      <c r="J447" s="47"/>
      <c r="K447" s="40">
        <f t="shared" si="26"/>
        <v>0</v>
      </c>
      <c r="L447" s="45">
        <v>46238</v>
      </c>
      <c r="M447" s="48">
        <v>46239</v>
      </c>
      <c r="N447" s="11" t="str">
        <f t="shared" si="27"/>
        <v/>
      </c>
    </row>
    <row r="448" spans="1:14" x14ac:dyDescent="0.4">
      <c r="A448" s="45">
        <v>46240</v>
      </c>
      <c r="B448" s="47">
        <v>25.06</v>
      </c>
      <c r="C448" s="47">
        <v>25.24</v>
      </c>
      <c r="D448" s="11">
        <f t="shared" si="25"/>
        <v>25.15</v>
      </c>
      <c r="E448" s="47">
        <v>0.80500000000000005</v>
      </c>
      <c r="F448" s="40">
        <f t="shared" si="23"/>
        <v>20.25</v>
      </c>
      <c r="G448" s="47">
        <v>32.195</v>
      </c>
      <c r="H448" s="47">
        <v>32.295000000000002</v>
      </c>
      <c r="I448" s="11">
        <f t="shared" si="24"/>
        <v>32.245000000000005</v>
      </c>
      <c r="J448" s="47"/>
      <c r="K448" s="40">
        <f t="shared" si="26"/>
        <v>0</v>
      </c>
      <c r="L448" s="45">
        <v>46239</v>
      </c>
      <c r="M448" s="48">
        <v>46240</v>
      </c>
      <c r="N448" s="11" t="str">
        <f t="shared" si="27"/>
        <v/>
      </c>
    </row>
    <row r="449" spans="1:14" x14ac:dyDescent="0.4">
      <c r="A449" s="45">
        <v>46241</v>
      </c>
      <c r="B449" s="47">
        <v>25.11</v>
      </c>
      <c r="C449" s="47">
        <v>25.29</v>
      </c>
      <c r="D449" s="11">
        <f t="shared" si="25"/>
        <v>25.2</v>
      </c>
      <c r="E449" s="47">
        <v>0.80500000000000005</v>
      </c>
      <c r="F449" s="40">
        <f t="shared" si="23"/>
        <v>20.29</v>
      </c>
      <c r="G449" s="47">
        <v>32.25</v>
      </c>
      <c r="H449" s="47">
        <v>32.35</v>
      </c>
      <c r="I449" s="11">
        <f t="shared" si="24"/>
        <v>32.299999999999997</v>
      </c>
      <c r="J449" s="47"/>
      <c r="K449" s="40">
        <f t="shared" si="26"/>
        <v>0</v>
      </c>
      <c r="L449" s="45">
        <v>46240</v>
      </c>
      <c r="M449" s="48">
        <v>46241</v>
      </c>
      <c r="N449" s="11" t="str">
        <f t="shared" si="27"/>
        <v/>
      </c>
    </row>
    <row r="450" spans="1:14" x14ac:dyDescent="0.4">
      <c r="A450" s="45">
        <v>46244</v>
      </c>
      <c r="B450" s="47">
        <v>25.11</v>
      </c>
      <c r="C450" s="47">
        <v>25.29</v>
      </c>
      <c r="D450" s="11">
        <f t="shared" si="25"/>
        <v>25.2</v>
      </c>
      <c r="E450" s="47">
        <v>0.80500000000000005</v>
      </c>
      <c r="F450" s="40">
        <f t="shared" si="23"/>
        <v>20.29</v>
      </c>
      <c r="G450" s="47">
        <v>32.17</v>
      </c>
      <c r="H450" s="47">
        <v>32.270000000000003</v>
      </c>
      <c r="I450" s="11">
        <f t="shared" si="24"/>
        <v>32.22</v>
      </c>
      <c r="J450" s="47"/>
      <c r="K450" s="40">
        <f t="shared" si="26"/>
        <v>0</v>
      </c>
      <c r="L450" s="45">
        <v>46241</v>
      </c>
      <c r="M450" s="48">
        <v>46241</v>
      </c>
      <c r="N450" s="11" t="str">
        <f t="shared" si="27"/>
        <v>新加坡假日，使用前一工作日收盤價</v>
      </c>
    </row>
    <row r="451" spans="1:14" x14ac:dyDescent="0.4">
      <c r="A451" s="45">
        <v>46245</v>
      </c>
      <c r="B451" s="47">
        <v>25.1</v>
      </c>
      <c r="C451" s="47">
        <v>25.28</v>
      </c>
      <c r="D451" s="11">
        <f t="shared" si="25"/>
        <v>25.19</v>
      </c>
      <c r="E451" s="47">
        <v>0.81</v>
      </c>
      <c r="F451" s="40">
        <f t="shared" si="23"/>
        <v>20.399999999999999</v>
      </c>
      <c r="G451" s="47">
        <v>32.229999999999997</v>
      </c>
      <c r="H451" s="47">
        <v>32.33</v>
      </c>
      <c r="I451" s="11">
        <f t="shared" si="24"/>
        <v>32.28</v>
      </c>
      <c r="J451" s="47"/>
      <c r="K451" s="40">
        <f t="shared" si="26"/>
        <v>0</v>
      </c>
      <c r="L451" s="45">
        <v>46244</v>
      </c>
      <c r="M451" s="48">
        <v>46245</v>
      </c>
      <c r="N451" s="11" t="str">
        <f t="shared" si="27"/>
        <v/>
      </c>
    </row>
    <row r="452" spans="1:14" x14ac:dyDescent="0.4">
      <c r="A452" s="45">
        <v>46246</v>
      </c>
      <c r="B452" s="47">
        <v>25.1</v>
      </c>
      <c r="C452" s="47">
        <v>25.28</v>
      </c>
      <c r="D452" s="11">
        <f t="shared" si="25"/>
        <v>25.19</v>
      </c>
      <c r="E452" s="47">
        <v>0.81</v>
      </c>
      <c r="F452" s="40">
        <f t="shared" si="23"/>
        <v>20.399999999999999</v>
      </c>
      <c r="G452" s="47">
        <v>32.200000000000003</v>
      </c>
      <c r="H452" s="47">
        <v>32.299999999999997</v>
      </c>
      <c r="I452" s="11">
        <f t="shared" si="24"/>
        <v>32.25</v>
      </c>
      <c r="J452" s="47"/>
      <c r="K452" s="40">
        <f t="shared" si="26"/>
        <v>0</v>
      </c>
      <c r="L452" s="45">
        <v>46245</v>
      </c>
      <c r="M452" s="48">
        <v>46246</v>
      </c>
      <c r="N452" s="11" t="str">
        <f t="shared" si="27"/>
        <v/>
      </c>
    </row>
  </sheetData>
  <mergeCells count="10">
    <mergeCell ref="N7:N8"/>
    <mergeCell ref="J200:K200"/>
    <mergeCell ref="L200:L201"/>
    <mergeCell ref="J248:L248"/>
    <mergeCell ref="B7:D7"/>
    <mergeCell ref="E7:F7"/>
    <mergeCell ref="G7:I7"/>
    <mergeCell ref="J7:K7"/>
    <mergeCell ref="L7:L8"/>
    <mergeCell ref="M7:M8"/>
  </mergeCells>
  <phoneticPr fontId="3" type="noConversion"/>
  <hyperlinks>
    <hyperlink ref="R4" r:id="rId1" xr:uid="{680F0377-FB67-4E86-9BF7-C606D52878CE}"/>
    <hyperlink ref="B2" r:id="rId2" xr:uid="{11FEFD51-42B3-46E0-8F56-6211AE51B47B}"/>
    <hyperlink ref="B4" r:id="rId3" xr:uid="{8539F7D4-7927-470F-9E8D-9F785369EDE5}"/>
    <hyperlink ref="B5" r:id="rId4" xr:uid="{EBE2FFDF-CE11-464A-A026-03735B5666E7}"/>
  </hyperlinks>
  <pageMargins left="0.7" right="0.7" top="0.75" bottom="0.75" header="0.3" footer="0.3"/>
  <pageSetup paperSize="9" orientation="portrait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6534-401F-481E-B364-D73DCE7A523B}">
  <sheetPr codeName="工作表4"/>
  <dimension ref="A1:N40"/>
  <sheetViews>
    <sheetView topLeftCell="A9" workbookViewId="0">
      <selection activeCell="M16" sqref="M16"/>
    </sheetView>
  </sheetViews>
  <sheetFormatPr defaultRowHeight="17" x14ac:dyDescent="0.4"/>
  <cols>
    <col min="3" max="3" width="13.81640625" customWidth="1"/>
    <col min="4" max="4" width="16.08984375" bestFit="1" customWidth="1"/>
    <col min="6" max="6" width="9.26953125" bestFit="1" customWidth="1"/>
    <col min="10" max="10" width="9.6328125" bestFit="1" customWidth="1"/>
    <col min="15" max="15" width="8.54296875" customWidth="1"/>
  </cols>
  <sheetData>
    <row r="1" spans="1:14" ht="36" x14ac:dyDescent="0.4">
      <c r="B1" s="52" t="s">
        <v>94</v>
      </c>
      <c r="C1" s="53" t="s">
        <v>95</v>
      </c>
      <c r="D1" s="54" t="s">
        <v>96</v>
      </c>
      <c r="J1" s="29"/>
      <c r="N1" s="1"/>
    </row>
    <row r="2" spans="1:14" ht="20.5" x14ac:dyDescent="0.4">
      <c r="A2" t="s">
        <v>97</v>
      </c>
      <c r="B2" s="55" t="s">
        <v>98</v>
      </c>
      <c r="C2" s="56" t="s">
        <v>99</v>
      </c>
      <c r="D2" s="57">
        <v>1000000</v>
      </c>
    </row>
    <row r="3" spans="1:14" ht="20.5" x14ac:dyDescent="0.4">
      <c r="A3" s="1" t="s">
        <v>43</v>
      </c>
      <c r="B3" s="55" t="s">
        <v>100</v>
      </c>
      <c r="C3" s="56" t="s">
        <v>101</v>
      </c>
      <c r="D3" s="57">
        <v>396056</v>
      </c>
      <c r="J3" s="29"/>
      <c r="N3" s="1"/>
    </row>
    <row r="4" spans="1:14" ht="19.5" x14ac:dyDescent="0.4">
      <c r="A4" s="1" t="s">
        <v>56</v>
      </c>
      <c r="B4" s="55" t="s">
        <v>102</v>
      </c>
      <c r="C4" s="58" t="s">
        <v>103</v>
      </c>
      <c r="D4" s="57">
        <f>1664000+72000+2000+1000+2000+25000+35000+1000+1000+1000+1000+1000+1000+1000+3000+9000+31000+1000</f>
        <v>1852000</v>
      </c>
      <c r="E4" s="1">
        <v>72</v>
      </c>
    </row>
    <row r="5" spans="1:14" ht="19.5" x14ac:dyDescent="0.4">
      <c r="A5" s="1" t="s">
        <v>57</v>
      </c>
      <c r="B5" s="55" t="s">
        <v>104</v>
      </c>
      <c r="C5" s="59" t="s">
        <v>105</v>
      </c>
      <c r="D5" s="57">
        <f>80962-2000-5000-5000-15000-20000-3000-6000-12000-12962</f>
        <v>0</v>
      </c>
    </row>
    <row r="6" spans="1:14" ht="19.5" x14ac:dyDescent="0.4">
      <c r="A6" s="1" t="s">
        <v>106</v>
      </c>
      <c r="B6" s="60" t="s">
        <v>107</v>
      </c>
      <c r="C6" s="59" t="s">
        <v>108</v>
      </c>
      <c r="D6" s="57">
        <f>970525-870525+13705-30000-4000-29000-5000-20000-12000-8000-4000-1705</f>
        <v>0</v>
      </c>
      <c r="F6" s="34"/>
    </row>
    <row r="7" spans="1:14" ht="19.5" x14ac:dyDescent="0.4">
      <c r="A7" s="1" t="s">
        <v>109</v>
      </c>
      <c r="B7" s="60" t="s">
        <v>110</v>
      </c>
      <c r="C7" s="59" t="s">
        <v>111</v>
      </c>
      <c r="D7" s="57">
        <f>1006000+80480</f>
        <v>1086480</v>
      </c>
    </row>
    <row r="8" spans="1:14" ht="19.5" x14ac:dyDescent="0.4">
      <c r="A8" s="1" t="s">
        <v>112</v>
      </c>
      <c r="B8" s="61" t="s">
        <v>113</v>
      </c>
      <c r="C8" s="59" t="s">
        <v>114</v>
      </c>
      <c r="D8" s="57">
        <f>923279+9000+5000+3000+2000+2000+3000+3000+6000+5000+5000+10000+6000+2000+5000+6000+6000+5000+6000+2000+2000</f>
        <v>1016279</v>
      </c>
      <c r="E8" s="62"/>
      <c r="F8" s="34"/>
    </row>
    <row r="9" spans="1:14" ht="19.5" x14ac:dyDescent="0.4">
      <c r="A9" s="1" t="s">
        <v>115</v>
      </c>
      <c r="B9" s="60" t="s">
        <v>116</v>
      </c>
      <c r="C9" s="59" t="s">
        <v>117</v>
      </c>
      <c r="D9" s="57">
        <f>107905-20000-15000-15000-18905-20000-10000-9000</f>
        <v>0</v>
      </c>
      <c r="E9">
        <v>87905</v>
      </c>
    </row>
    <row r="10" spans="1:14" ht="19.5" x14ac:dyDescent="0.4">
      <c r="A10" s="1" t="s">
        <v>118</v>
      </c>
      <c r="B10" s="60" t="s">
        <v>119</v>
      </c>
      <c r="C10" s="59" t="s">
        <v>120</v>
      </c>
      <c r="D10" s="57">
        <v>1000000</v>
      </c>
    </row>
    <row r="11" spans="1:14" ht="19.5" x14ac:dyDescent="0.4">
      <c r="A11" t="s">
        <v>38</v>
      </c>
      <c r="B11" s="60" t="s">
        <v>121</v>
      </c>
      <c r="C11" s="59" t="s">
        <v>122</v>
      </c>
      <c r="D11" s="57">
        <f>1050000+52818+105077</f>
        <v>1207895</v>
      </c>
      <c r="E11" s="34"/>
    </row>
    <row r="12" spans="1:14" ht="19.5" x14ac:dyDescent="0.4">
      <c r="A12" t="s">
        <v>123</v>
      </c>
      <c r="B12" s="60" t="s">
        <v>124</v>
      </c>
      <c r="C12" s="59" t="s">
        <v>125</v>
      </c>
      <c r="D12" s="57">
        <v>1600000</v>
      </c>
    </row>
    <row r="13" spans="1:14" ht="19.5" x14ac:dyDescent="0.4">
      <c r="A13" s="11" t="s">
        <v>126</v>
      </c>
      <c r="B13" s="60" t="s">
        <v>127</v>
      </c>
      <c r="C13" s="59" t="s">
        <v>128</v>
      </c>
      <c r="D13" s="57">
        <f>596301+150000-5000-7000-3000-3000-3000-3000-3000-3000-3000-3000-3000-2000-3000-3000-3000-3000-3000-2000-3000-3000-3000-3000-3000-3000-5000-5000-5000-5000-3000-3000-3000-3000-3000-3000-3000-3000-3000-3000-3000-3000-3000-3000-3000-3000-3000-3000</f>
        <v>596301</v>
      </c>
    </row>
    <row r="14" spans="1:14" ht="19.5" x14ac:dyDescent="0.4">
      <c r="A14" s="1" t="s">
        <v>28</v>
      </c>
      <c r="B14" s="60" t="s">
        <v>129</v>
      </c>
      <c r="C14" s="59" t="s">
        <v>130</v>
      </c>
      <c r="D14" s="57">
        <f>276000-10000-15000-24000-2000-52000-10000-61000-30000-17000-20000-13000</f>
        <v>22000</v>
      </c>
    </row>
    <row r="15" spans="1:14" ht="19.5" x14ac:dyDescent="0.4">
      <c r="A15" s="11" t="s">
        <v>27</v>
      </c>
      <c r="B15" s="60" t="s">
        <v>131</v>
      </c>
      <c r="C15" s="59" t="s">
        <v>132</v>
      </c>
      <c r="D15" s="57">
        <f>1200000+85000</f>
        <v>1285000</v>
      </c>
    </row>
    <row r="16" spans="1:14" ht="19.5" x14ac:dyDescent="0.4">
      <c r="A16" s="1" t="s">
        <v>40</v>
      </c>
      <c r="B16" s="60" t="s">
        <v>133</v>
      </c>
      <c r="C16" s="59" t="s">
        <v>134</v>
      </c>
      <c r="D16" s="57">
        <f>1350000-10000-5000-3000-3000-2000-3000-3000-3000-3000-3000-5000-3000-3000-3000-3000-3000-3000-60000-29000-29000-60000-3000-3000-3000-3000-2000-3000-3000-3000-3000-3000-3000-3000-3000-3000-3000-3000-3000-3000-3000-3000-3000-3000-3000-3000-3000-2000-3000-3000-3000-3000-3000-3000-3000-3000-3000-3000-3000-3000-3000-3000-3000-3000-3000-3000-3000-3000-3000</f>
        <v>972000</v>
      </c>
    </row>
    <row r="17" spans="1:6" ht="19.5" x14ac:dyDescent="0.4">
      <c r="A17" s="1" t="s">
        <v>135</v>
      </c>
      <c r="B17" s="55" t="s">
        <v>136</v>
      </c>
      <c r="C17" s="63" t="s">
        <v>137</v>
      </c>
      <c r="D17" s="57">
        <v>2000000</v>
      </c>
    </row>
    <row r="18" spans="1:6" ht="19.5" x14ac:dyDescent="0.4">
      <c r="A18" s="1" t="s">
        <v>138</v>
      </c>
      <c r="B18" s="64" t="s">
        <v>139</v>
      </c>
      <c r="C18" s="65" t="s">
        <v>140</v>
      </c>
      <c r="D18" s="57">
        <v>30236</v>
      </c>
    </row>
    <row r="19" spans="1:6" ht="19.5" x14ac:dyDescent="0.4">
      <c r="A19" s="1" t="s">
        <v>41</v>
      </c>
      <c r="B19" s="64" t="s">
        <v>141</v>
      </c>
      <c r="C19" s="65" t="s">
        <v>142</v>
      </c>
      <c r="D19" s="57">
        <v>400000</v>
      </c>
    </row>
    <row r="20" spans="1:6" ht="19.5" x14ac:dyDescent="0.4">
      <c r="A20" s="1" t="s">
        <v>143</v>
      </c>
      <c r="B20" s="64" t="s">
        <v>144</v>
      </c>
      <c r="C20" s="65" t="s">
        <v>145</v>
      </c>
      <c r="D20" s="57">
        <f>400000+20000+116763+83237</f>
        <v>620000</v>
      </c>
    </row>
    <row r="21" spans="1:6" ht="19.5" x14ac:dyDescent="0.4">
      <c r="A21" s="1" t="s">
        <v>30</v>
      </c>
      <c r="B21" s="64" t="s">
        <v>146</v>
      </c>
      <c r="C21" s="65" t="s">
        <v>147</v>
      </c>
      <c r="D21" s="57">
        <v>120000</v>
      </c>
    </row>
    <row r="22" spans="1:6" ht="19.5" x14ac:dyDescent="0.4">
      <c r="A22" s="1" t="s">
        <v>148</v>
      </c>
      <c r="B22" s="64" t="s">
        <v>149</v>
      </c>
      <c r="C22" s="65" t="s">
        <v>150</v>
      </c>
      <c r="D22" s="57">
        <f>770000+900000</f>
        <v>1670000</v>
      </c>
    </row>
    <row r="23" spans="1:6" ht="19.5" x14ac:dyDescent="0.4">
      <c r="A23" s="1" t="s">
        <v>36</v>
      </c>
      <c r="B23" s="64" t="s">
        <v>151</v>
      </c>
      <c r="C23" s="65" t="s">
        <v>152</v>
      </c>
      <c r="D23" s="57">
        <v>395000</v>
      </c>
    </row>
    <row r="24" spans="1:6" ht="19.5" x14ac:dyDescent="0.4">
      <c r="A24" s="1" t="s">
        <v>31</v>
      </c>
      <c r="B24" s="64" t="s">
        <v>153</v>
      </c>
      <c r="C24" s="65" t="s">
        <v>154</v>
      </c>
      <c r="D24" s="57">
        <v>185000</v>
      </c>
    </row>
    <row r="25" spans="1:6" ht="19.5" x14ac:dyDescent="0.4">
      <c r="A25" s="1" t="s">
        <v>155</v>
      </c>
      <c r="B25" s="66" t="s">
        <v>156</v>
      </c>
      <c r="C25" s="65" t="s">
        <v>157</v>
      </c>
      <c r="D25" s="57">
        <v>800000</v>
      </c>
    </row>
    <row r="26" spans="1:6" ht="19.5" x14ac:dyDescent="0.4">
      <c r="A26" s="1" t="s">
        <v>158</v>
      </c>
      <c r="B26" s="66" t="str">
        <f>TEXT(LEFT(B25,3)+1,"000")&amp;RIGHT(B25,3)</f>
        <v>056-PL</v>
      </c>
      <c r="C26" s="65" t="s">
        <v>159</v>
      </c>
      <c r="D26" s="57">
        <v>2000000</v>
      </c>
    </row>
    <row r="27" spans="1:6" ht="9" customHeight="1" x14ac:dyDescent="0.4">
      <c r="A27" s="67"/>
      <c r="B27" s="64"/>
      <c r="C27" s="65"/>
      <c r="D27" s="57"/>
    </row>
    <row r="28" spans="1:6" ht="20.5" x14ac:dyDescent="0.4">
      <c r="B28" s="68"/>
      <c r="C28" s="69"/>
      <c r="D28" s="70">
        <f>SUM(D2:D27)</f>
        <v>20254247</v>
      </c>
    </row>
    <row r="29" spans="1:6" ht="31" x14ac:dyDescent="0.4">
      <c r="A29" s="1" t="s">
        <v>42</v>
      </c>
      <c r="B29" s="55" t="s">
        <v>160</v>
      </c>
      <c r="C29" s="71" t="s">
        <v>161</v>
      </c>
      <c r="D29" s="57">
        <v>506674</v>
      </c>
    </row>
    <row r="30" spans="1:6" ht="31" x14ac:dyDescent="0.4">
      <c r="A30" t="s">
        <v>162</v>
      </c>
      <c r="B30" s="55" t="s">
        <v>163</v>
      </c>
      <c r="C30" s="71" t="s">
        <v>164</v>
      </c>
      <c r="D30" s="57">
        <f>6086-75-75</f>
        <v>5936</v>
      </c>
    </row>
    <row r="31" spans="1:6" ht="31" x14ac:dyDescent="0.4">
      <c r="A31" s="72" t="s">
        <v>165</v>
      </c>
      <c r="B31" s="55" t="s">
        <v>166</v>
      </c>
      <c r="C31" s="56" t="s">
        <v>167</v>
      </c>
      <c r="D31" s="57">
        <f>702000-55267-37641-9469-251820-4894-241766-1143-67536-32464</f>
        <v>0</v>
      </c>
      <c r="E31" s="62"/>
      <c r="F31" s="34"/>
    </row>
    <row r="32" spans="1:6" ht="31" x14ac:dyDescent="0.4">
      <c r="A32" t="s">
        <v>168</v>
      </c>
      <c r="B32" s="55" t="s">
        <v>169</v>
      </c>
      <c r="C32" s="73" t="s">
        <v>170</v>
      </c>
      <c r="D32" s="57">
        <f>2062800+825120</f>
        <v>2887920</v>
      </c>
    </row>
    <row r="33" spans="1:4" ht="31" x14ac:dyDescent="0.4">
      <c r="A33" s="1" t="s">
        <v>171</v>
      </c>
      <c r="B33" s="55" t="s">
        <v>172</v>
      </c>
      <c r="C33" s="74" t="s">
        <v>173</v>
      </c>
      <c r="D33" s="57">
        <f>1800000-20000-9000-85000-23000+160*1000</f>
        <v>1823000</v>
      </c>
    </row>
    <row r="34" spans="1:4" ht="31" x14ac:dyDescent="0.4">
      <c r="A34" t="s">
        <v>174</v>
      </c>
      <c r="B34" s="55" t="s">
        <v>172</v>
      </c>
      <c r="C34" s="58" t="s">
        <v>175</v>
      </c>
      <c r="D34" s="57">
        <v>3086000</v>
      </c>
    </row>
    <row r="35" spans="1:4" ht="31" x14ac:dyDescent="0.4">
      <c r="A35" s="1" t="s">
        <v>23</v>
      </c>
      <c r="B35" s="60" t="s">
        <v>176</v>
      </c>
      <c r="C35" s="59" t="s">
        <v>177</v>
      </c>
      <c r="D35" s="57">
        <f>9010128-20000-20000-20000-20000-20000-20000-20000-20000-20000-20000-20000-20000-20000-50000-20000-50000-50000-50000-50000-50000-50000-50000-50000-50000-50000-50000-50000-50000-20000-100000-50000-50000-50000</f>
        <v>7760128</v>
      </c>
    </row>
    <row r="36" spans="1:4" ht="8" customHeight="1" x14ac:dyDescent="0.4">
      <c r="A36" s="1"/>
      <c r="B36" s="60"/>
      <c r="C36" s="59"/>
      <c r="D36" s="57"/>
    </row>
    <row r="37" spans="1:4" ht="20.5" x14ac:dyDescent="0.4">
      <c r="B37" s="68"/>
      <c r="C37" s="69"/>
      <c r="D37" s="70">
        <f>SUM(D29:D36)</f>
        <v>16069658</v>
      </c>
    </row>
    <row r="38" spans="1:4" ht="20.5" x14ac:dyDescent="0.4">
      <c r="B38" s="75"/>
      <c r="C38" s="76" t="s">
        <v>178</v>
      </c>
      <c r="D38" s="77">
        <f>D28+D37</f>
        <v>36323905</v>
      </c>
    </row>
    <row r="39" spans="1:4" x14ac:dyDescent="0.4">
      <c r="D39" s="78"/>
    </row>
    <row r="40" spans="1:4" x14ac:dyDescent="0.4">
      <c r="A40" s="38"/>
    </row>
  </sheetData>
  <autoFilter ref="A1:D38" xr:uid="{00000000-0009-0000-0000-000003000000}"/>
  <phoneticPr fontId="3" type="noConversion"/>
  <hyperlinks>
    <hyperlink ref="C2" location="'13-元智'!A1" display="元創(T-Car Inc)" xr:uid="{CA942BC6-DE46-4BE5-911C-B1214331130E}"/>
    <hyperlink ref="C3" location="'14-M17'!A1" display="M 17" xr:uid="{03092154-98B6-4BA3-A2FB-EF8145DF282E}"/>
    <hyperlink ref="C29" location="'005影一'!A1" display="影一製作所" xr:uid="{62151297-72C3-4E93-B048-AEAB0609B459}"/>
    <hyperlink ref="C30" location="'008Mirage'!A1" display="Mirrage  (Cayman)" xr:uid="{3C498F82-8A45-4633-AE77-4521853BC39A}"/>
    <hyperlink ref="C31" location="'11 J-Star'!A1" display="J-Star(Cayman)" xr:uid="{2DDDA2A9-46AA-4676-A03F-63722A3347E2}"/>
    <hyperlink ref="C32" location="'15-慧誠'!A1" display="慧誠智醫" xr:uid="{6C45EA8D-BF17-4AB0-9E45-80DDF91B478D}"/>
    <hyperlink ref="C33" location="'16-華勝'!A1" display="華勝" xr:uid="{10FB949B-BC00-430D-8447-B271DAC2DEB1}"/>
    <hyperlink ref="C34" location="'19-北鉅POJU'!A1" display="POJU" xr:uid="{2F6EE355-69C3-4813-83D9-F9FB1C2473F4}"/>
    <hyperlink ref="C35" location="'032 星宇'!A1" display="星宇航空" xr:uid="{CCAA9B36-3DFC-4BBC-828F-D28CCAAE15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1</vt:i4>
      </vt:variant>
    </vt:vector>
  </HeadingPairs>
  <TitlesOfParts>
    <vt:vector size="6" baseType="lpstr">
      <vt:lpstr>彙總New</vt:lpstr>
      <vt:lpstr>股數New</vt:lpstr>
      <vt:lpstr>股價New</vt:lpstr>
      <vt:lpstr>海外</vt:lpstr>
      <vt:lpstr>股數總表</vt:lpstr>
      <vt:lpstr>彙總New!Print_Area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　</dc:creator>
  <cp:lastModifiedBy>　</cp:lastModifiedBy>
  <dcterms:created xsi:type="dcterms:W3CDTF">2026-08-12T09:49:01Z</dcterms:created>
  <dcterms:modified xsi:type="dcterms:W3CDTF">2026-08-12T09:49:07Z</dcterms:modified>
</cp:coreProperties>
</file>