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0.每日評價\"/>
    </mc:Choice>
  </mc:AlternateContent>
  <xr:revisionPtr revIDLastSave="0" documentId="13_ncr:1_{7F38B3D0-1F6B-4EE6-8599-F0C93B3DB366}" xr6:coauthVersionLast="47" xr6:coauthVersionMax="47" xr10:uidLastSave="{00000000-0000-0000-0000-000000000000}"/>
  <bookViews>
    <workbookView xWindow="4370" yWindow="240" windowWidth="15000" windowHeight="9940" activeTab="4" xr2:uid="{00000000-000D-0000-FFFF-FFFF00000000}"/>
  </bookViews>
  <sheets>
    <sheet name="彙總New" sheetId="7" r:id="rId1"/>
    <sheet name="股數New" sheetId="6" r:id="rId2"/>
    <sheet name="股價New" sheetId="8" r:id="rId3"/>
    <sheet name="17LIVE" sheetId="5" r:id="rId4"/>
    <sheet name="工作表2" sheetId="2" r:id="rId5"/>
    <sheet name="彙總" sheetId="1" state="hidden" r:id="rId6"/>
    <sheet name="股數" sheetId="3" state="hidden" r:id="rId7"/>
    <sheet name="股價" sheetId="4" state="hidden" r:id="rId8"/>
    <sheet name="新舊差異" sheetId="9" state="hidden" r:id="rId9"/>
  </sheets>
  <definedNames>
    <definedName name="_xlnm._FilterDatabase" localSheetId="4" hidden="1">工作表2!$A$1:$D$26</definedName>
    <definedName name="_xlnm._FilterDatabase" localSheetId="7" hidden="1">股價!$A$3:$Q$3</definedName>
    <definedName name="_xlnm._FilterDatabase" localSheetId="2" hidden="1">股價New!$A$3:$AJ$3</definedName>
    <definedName name="_xlnm._FilterDatabase" localSheetId="6" hidden="1">股數!$A$2:$Q$2</definedName>
    <definedName name="_xlnm._FilterDatabase" localSheetId="1" hidden="1">股數New!$A$2:$BF$2</definedName>
    <definedName name="_xlnm._FilterDatabase" localSheetId="5" hidden="1">彙總!$A$3:$N$18</definedName>
    <definedName name="_xlnm._FilterDatabase" localSheetId="0" hidden="1">彙總New!$A$3:$O$18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8" l="1"/>
  <c r="D166" i="5"/>
  <c r="F166" i="5" s="1"/>
  <c r="D8" i="2"/>
  <c r="D165" i="5"/>
  <c r="F165" i="5" s="1"/>
  <c r="G18" i="8" s="1"/>
  <c r="D164" i="5" l="1"/>
  <c r="F164" i="5" s="1"/>
  <c r="H18" i="8" s="1"/>
  <c r="D163" i="5"/>
  <c r="F163" i="5" s="1"/>
  <c r="I18" i="8" s="1"/>
  <c r="D162" i="5" l="1"/>
  <c r="F162" i="5" s="1"/>
  <c r="J18" i="8" s="1"/>
  <c r="D161" i="5" l="1"/>
  <c r="F161" i="5" s="1"/>
  <c r="K18" i="8" s="1"/>
  <c r="D160" i="5" l="1"/>
  <c r="F160" i="5" s="1"/>
  <c r="L18" i="8" s="1"/>
  <c r="D159" i="5"/>
  <c r="F159" i="5" s="1"/>
  <c r="M18" i="8" s="1"/>
  <c r="D158" i="5" l="1"/>
  <c r="F158" i="5" s="1"/>
  <c r="N18" i="8" s="1"/>
  <c r="D157" i="5" l="1"/>
  <c r="F157" i="5" s="1"/>
  <c r="O18" i="8" s="1"/>
  <c r="D156" i="5"/>
  <c r="F156" i="5" s="1"/>
  <c r="P18" i="8" s="1"/>
  <c r="D155" i="5" l="1"/>
  <c r="F155" i="5" s="1"/>
  <c r="Q18" i="8" s="1"/>
  <c r="D4" i="2" l="1"/>
  <c r="D154" i="5"/>
  <c r="F154" i="5" s="1"/>
  <c r="R18" i="8" s="1"/>
  <c r="D153" i="5"/>
  <c r="F153" i="5" s="1"/>
  <c r="S18" i="8" s="1"/>
  <c r="D152" i="5" l="1"/>
  <c r="F152" i="5" s="1"/>
  <c r="T18" i="8" s="1"/>
  <c r="D151" i="5" l="1"/>
  <c r="F151" i="5" s="1"/>
  <c r="U18" i="8" s="1"/>
  <c r="D5" i="2" l="1"/>
  <c r="D150" i="5"/>
  <c r="F150" i="5" s="1"/>
  <c r="V18" i="8" s="1"/>
  <c r="D149" i="5" l="1"/>
  <c r="F149" i="5" s="1"/>
  <c r="W18" i="8" s="1"/>
  <c r="D148" i="5"/>
  <c r="F148" i="5" s="1"/>
  <c r="X18" i="8" s="1"/>
  <c r="D147" i="5"/>
  <c r="F147" i="5" s="1"/>
  <c r="Y18" i="8" s="1"/>
  <c r="D146" i="5"/>
  <c r="F146" i="5" s="1"/>
  <c r="Z18" i="8" s="1"/>
  <c r="D145" i="5" l="1"/>
  <c r="F145" i="5" s="1"/>
  <c r="AA18" i="8" s="1"/>
  <c r="D144" i="5"/>
  <c r="F144" i="5" s="1"/>
  <c r="AB18" i="8" s="1"/>
  <c r="D143" i="5"/>
  <c r="F143" i="5" s="1"/>
  <c r="AC18" i="8" s="1"/>
  <c r="D142" i="5" l="1"/>
  <c r="F142" i="5" s="1"/>
  <c r="AD18" i="8" s="1"/>
  <c r="F141" i="5"/>
  <c r="D141" i="5" l="1"/>
  <c r="AE18" i="8" s="1"/>
  <c r="D140" i="5"/>
  <c r="F140" i="5" s="1"/>
  <c r="AF18" i="8" s="1"/>
  <c r="AK18" i="8" l="1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Y18" i="8"/>
  <c r="CB18" i="8"/>
  <c r="D139" i="5"/>
  <c r="F139" i="5" s="1"/>
  <c r="AG18" i="8" s="1"/>
  <c r="G16" i="4"/>
  <c r="J16" i="1"/>
  <c r="I16" i="1"/>
  <c r="G16" i="1"/>
  <c r="K16" i="7"/>
  <c r="J16" i="7"/>
  <c r="G16" i="7"/>
  <c r="F15" i="6"/>
  <c r="F16" i="7" s="1"/>
  <c r="H16" i="7" s="1"/>
  <c r="F15" i="3"/>
  <c r="F16" i="1" s="1"/>
  <c r="D138" i="5"/>
  <c r="F138" i="5" s="1"/>
  <c r="EH18" i="4" s="1"/>
  <c r="EG18" i="4"/>
  <c r="M16" i="1" l="1"/>
  <c r="R16" i="7"/>
  <c r="I16" i="7"/>
  <c r="D14" i="9"/>
  <c r="L16" i="1"/>
  <c r="M16" i="7"/>
  <c r="H16" i="1"/>
  <c r="C14" i="9" s="1"/>
  <c r="K16" i="1"/>
  <c r="L16" i="7"/>
  <c r="N16" i="7"/>
  <c r="AH18" i="8"/>
  <c r="N16" i="1" l="1"/>
  <c r="O16" i="1"/>
  <c r="P16" i="7"/>
  <c r="O16" i="7"/>
  <c r="D137" i="5"/>
  <c r="F137" i="5" s="1"/>
  <c r="AI18" i="8" s="1"/>
  <c r="Q16" i="7" l="1"/>
  <c r="E14" i="9"/>
  <c r="D136" i="5"/>
  <c r="F136" i="5" s="1"/>
  <c r="AJ18" i="8" l="1"/>
  <c r="EF18" i="4"/>
  <c r="D135" i="5"/>
  <c r="F135" i="5" s="1"/>
  <c r="D134" i="5"/>
  <c r="F134" i="5" s="1"/>
  <c r="ED18" i="4" s="1"/>
  <c r="D133" i="5"/>
  <c r="F133" i="5" s="1"/>
  <c r="EC18" i="4" s="1"/>
  <c r="EE18" i="4" l="1"/>
  <c r="D132" i="5"/>
  <c r="F132" i="5" s="1"/>
  <c r="EB18" i="4" s="1"/>
  <c r="D131" i="5"/>
  <c r="F131" i="5" s="1"/>
  <c r="EA18" i="4" s="1"/>
  <c r="D130" i="5"/>
  <c r="F130" i="5" s="1"/>
  <c r="DZ18" i="4" s="1"/>
  <c r="D129" i="5"/>
  <c r="F129" i="5" s="1"/>
  <c r="D128" i="5"/>
  <c r="F128" i="5" s="1"/>
  <c r="DX18" i="4" s="1"/>
  <c r="F9" i="6"/>
  <c r="D127" i="5"/>
  <c r="F127" i="5" s="1"/>
  <c r="DW18" i="4" s="1"/>
  <c r="DV18" i="4"/>
  <c r="D126" i="5"/>
  <c r="F126" i="5" s="1"/>
  <c r="D125" i="5"/>
  <c r="F125" i="5" s="1"/>
  <c r="DU18" i="4" s="1"/>
  <c r="D124" i="5"/>
  <c r="F124" i="5" s="1"/>
  <c r="DT18" i="4" s="1"/>
  <c r="G6" i="7"/>
  <c r="G7" i="7"/>
  <c r="G9" i="7"/>
  <c r="G8" i="7"/>
  <c r="G10" i="7"/>
  <c r="G11" i="7"/>
  <c r="G12" i="7"/>
  <c r="G13" i="7"/>
  <c r="G14" i="7"/>
  <c r="G15" i="7"/>
  <c r="G17" i="7"/>
  <c r="G18" i="7"/>
  <c r="G5" i="7"/>
  <c r="J6" i="7"/>
  <c r="K6" i="7"/>
  <c r="J7" i="7"/>
  <c r="K7" i="7"/>
  <c r="J9" i="7"/>
  <c r="K9" i="7"/>
  <c r="J8" i="7"/>
  <c r="K8" i="7"/>
  <c r="J10" i="7"/>
  <c r="K10" i="7"/>
  <c r="J11" i="7"/>
  <c r="K11" i="7"/>
  <c r="J12" i="7"/>
  <c r="K12" i="7"/>
  <c r="J13" i="7"/>
  <c r="K13" i="7"/>
  <c r="J14" i="7"/>
  <c r="K14" i="7"/>
  <c r="J15" i="7"/>
  <c r="K15" i="7"/>
  <c r="J17" i="7"/>
  <c r="K17" i="7"/>
  <c r="K5" i="7"/>
  <c r="J5" i="7"/>
  <c r="G6" i="1"/>
  <c r="G7" i="1"/>
  <c r="G9" i="1"/>
  <c r="G8" i="1"/>
  <c r="G10" i="1"/>
  <c r="G11" i="1"/>
  <c r="G12" i="1"/>
  <c r="G13" i="1"/>
  <c r="G14" i="1"/>
  <c r="G15" i="1"/>
  <c r="G17" i="1"/>
  <c r="G18" i="1"/>
  <c r="G5" i="1"/>
  <c r="K4" i="7"/>
  <c r="G4" i="7"/>
  <c r="F17" i="6"/>
  <c r="R18" i="7" s="1"/>
  <c r="F16" i="6"/>
  <c r="F17" i="7" s="1"/>
  <c r="F14" i="6"/>
  <c r="R15" i="7" s="1"/>
  <c r="F13" i="6"/>
  <c r="F14" i="7" s="1"/>
  <c r="F12" i="6"/>
  <c r="R13" i="7" s="1"/>
  <c r="F11" i="6"/>
  <c r="F12" i="7" s="1"/>
  <c r="F10" i="6"/>
  <c r="F11" i="7" s="1"/>
  <c r="F8" i="6"/>
  <c r="R8" i="7" s="1"/>
  <c r="F7" i="6"/>
  <c r="F9" i="7" s="1"/>
  <c r="F6" i="6"/>
  <c r="R7" i="7" s="1"/>
  <c r="F5" i="6"/>
  <c r="F6" i="7" s="1"/>
  <c r="F4" i="6"/>
  <c r="F5" i="7" s="1"/>
  <c r="F3" i="6"/>
  <c r="D123" i="5"/>
  <c r="F123" i="5" s="1"/>
  <c r="DS18" i="4" s="1"/>
  <c r="DR18" i="4"/>
  <c r="D122" i="5"/>
  <c r="F122" i="5" s="1"/>
  <c r="D121" i="5"/>
  <c r="F121" i="5" s="1"/>
  <c r="DQ18" i="4" s="1"/>
  <c r="D120" i="5"/>
  <c r="F120" i="5" s="1"/>
  <c r="DP18" i="4" s="1"/>
  <c r="D119" i="5"/>
  <c r="F119" i="5" s="1"/>
  <c r="DO18" i="4" s="1"/>
  <c r="DN18" i="4"/>
  <c r="D118" i="5"/>
  <c r="F118" i="5" s="1"/>
  <c r="D117" i="5"/>
  <c r="F117" i="5" s="1"/>
  <c r="D116" i="5"/>
  <c r="F116" i="5" s="1"/>
  <c r="D6" i="2"/>
  <c r="D115" i="5"/>
  <c r="F115" i="5" s="1"/>
  <c r="D114" i="5"/>
  <c r="F114" i="5" s="1"/>
  <c r="DJ18" i="4" s="1"/>
  <c r="D113" i="5"/>
  <c r="F113" i="5" s="1"/>
  <c r="DI18" i="4" s="1"/>
  <c r="DK18" i="4" l="1"/>
  <c r="DL18" i="4"/>
  <c r="DM18" i="4"/>
  <c r="DY18" i="4"/>
  <c r="R11" i="7"/>
  <c r="M11" i="7"/>
  <c r="R5" i="7"/>
  <c r="R12" i="7"/>
  <c r="R10" i="7"/>
  <c r="F18" i="7"/>
  <c r="H18" i="7" s="1"/>
  <c r="I18" i="7" s="1"/>
  <c r="F13" i="7"/>
  <c r="N13" i="7" s="1"/>
  <c r="F8" i="7"/>
  <c r="H8" i="7" s="1"/>
  <c r="I8" i="7" s="1"/>
  <c r="R17" i="7"/>
  <c r="R9" i="7"/>
  <c r="M6" i="7"/>
  <c r="R6" i="7"/>
  <c r="R14" i="7"/>
  <c r="F15" i="7"/>
  <c r="N15" i="7" s="1"/>
  <c r="F7" i="7"/>
  <c r="N7" i="7" s="1"/>
  <c r="F10" i="7"/>
  <c r="H10" i="7" s="1"/>
  <c r="I10" i="7" s="1"/>
  <c r="M4" i="7"/>
  <c r="L6" i="7"/>
  <c r="P6" i="7" s="1"/>
  <c r="Q6" i="7" s="1"/>
  <c r="M14" i="7"/>
  <c r="M10" i="7"/>
  <c r="L14" i="7"/>
  <c r="M8" i="7"/>
  <c r="L12" i="7"/>
  <c r="P12" i="7" s="1"/>
  <c r="M13" i="7"/>
  <c r="M17" i="7"/>
  <c r="M9" i="7"/>
  <c r="M5" i="7"/>
  <c r="N11" i="7"/>
  <c r="N9" i="7"/>
  <c r="H9" i="7"/>
  <c r="I9" i="7" s="1"/>
  <c r="N17" i="7"/>
  <c r="H17" i="7"/>
  <c r="L17" i="7"/>
  <c r="P17" i="7" s="1"/>
  <c r="M12" i="7"/>
  <c r="N5" i="7"/>
  <c r="N12" i="7"/>
  <c r="H14" i="7"/>
  <c r="I14" i="7" s="1"/>
  <c r="H12" i="7"/>
  <c r="I12" i="7" s="1"/>
  <c r="L11" i="7"/>
  <c r="H6" i="7"/>
  <c r="I6" i="7" s="1"/>
  <c r="H11" i="7"/>
  <c r="I11" i="7" s="1"/>
  <c r="H5" i="7"/>
  <c r="I5" i="7" s="1"/>
  <c r="N6" i="7"/>
  <c r="N14" i="7"/>
  <c r="M7" i="7"/>
  <c r="M15" i="7"/>
  <c r="L5" i="7"/>
  <c r="L9" i="7"/>
  <c r="D112" i="5"/>
  <c r="F112" i="5" s="1"/>
  <c r="D111" i="5"/>
  <c r="F111" i="5" s="1"/>
  <c r="D110" i="5"/>
  <c r="F110" i="5" s="1"/>
  <c r="D109" i="5"/>
  <c r="F109" i="5" s="1"/>
  <c r="D108" i="5"/>
  <c r="F108" i="5" s="1"/>
  <c r="I17" i="7" l="1"/>
  <c r="DG18" i="4"/>
  <c r="DF18" i="4"/>
  <c r="DH18" i="4"/>
  <c r="L8" i="7"/>
  <c r="P8" i="7" s="1"/>
  <c r="Q8" i="7" s="1"/>
  <c r="N18" i="7"/>
  <c r="H13" i="7"/>
  <c r="I13" i="7" s="1"/>
  <c r="L13" i="7"/>
  <c r="O13" i="7" s="1"/>
  <c r="L7" i="7"/>
  <c r="P7" i="7" s="1"/>
  <c r="Q7" i="7" s="1"/>
  <c r="N8" i="7"/>
  <c r="H15" i="7"/>
  <c r="I15" i="7" s="1"/>
  <c r="H7" i="7"/>
  <c r="I7" i="7" s="1"/>
  <c r="L15" i="7"/>
  <c r="P15" i="7" s="1"/>
  <c r="Q15" i="7" s="1"/>
  <c r="L10" i="7"/>
  <c r="P10" i="7" s="1"/>
  <c r="N10" i="7"/>
  <c r="O6" i="7"/>
  <c r="J18" i="7"/>
  <c r="L18" i="7" s="1"/>
  <c r="P18" i="7" s="1"/>
  <c r="Q18" i="7" s="1"/>
  <c r="K18" i="7"/>
  <c r="M18" i="7" s="1"/>
  <c r="O14" i="7"/>
  <c r="Q17" i="7"/>
  <c r="Q12" i="7"/>
  <c r="O12" i="7"/>
  <c r="P14" i="7"/>
  <c r="O17" i="7"/>
  <c r="O11" i="7"/>
  <c r="P11" i="7"/>
  <c r="P5" i="7"/>
  <c r="O5" i="7"/>
  <c r="P9" i="7"/>
  <c r="O9" i="7"/>
  <c r="D107" i="5"/>
  <c r="F107" i="5" s="1"/>
  <c r="O8" i="7" l="1"/>
  <c r="P13" i="7"/>
  <c r="Q13" i="7" s="1"/>
  <c r="O10" i="7"/>
  <c r="O7" i="7"/>
  <c r="O15" i="7"/>
  <c r="O18" i="7"/>
  <c r="Q9" i="7"/>
  <c r="Q14" i="7"/>
  <c r="Q5" i="7"/>
  <c r="Q10" i="7"/>
  <c r="Q11" i="7"/>
  <c r="D106" i="5"/>
  <c r="F106" i="5" s="1"/>
  <c r="D105" i="5" l="1"/>
  <c r="F105" i="5" s="1"/>
  <c r="D104" i="5" l="1"/>
  <c r="F104" i="5" s="1"/>
  <c r="D103" i="5" l="1"/>
  <c r="F103" i="5" s="1"/>
  <c r="D102" i="5" l="1"/>
  <c r="F102" i="5" s="1"/>
  <c r="D101" i="5" l="1"/>
  <c r="F101" i="5" s="1"/>
  <c r="G4" i="4" l="1"/>
  <c r="J4" i="7" s="1"/>
  <c r="G5" i="4"/>
  <c r="G6" i="4"/>
  <c r="G7" i="4"/>
  <c r="I7" i="1" s="1"/>
  <c r="D5" i="9" s="1"/>
  <c r="G8" i="4"/>
  <c r="G9" i="4"/>
  <c r="G10" i="4"/>
  <c r="G11" i="4"/>
  <c r="G12" i="4"/>
  <c r="G13" i="4"/>
  <c r="G14" i="4"/>
  <c r="G15" i="4"/>
  <c r="G17" i="4"/>
  <c r="D22" i="2" l="1"/>
  <c r="D100" i="5" l="1"/>
  <c r="F100" i="5" s="1"/>
  <c r="D99" i="5" l="1"/>
  <c r="F99" i="5" s="1"/>
  <c r="D98" i="5" l="1"/>
  <c r="F98" i="5" s="1"/>
  <c r="D97" i="5" l="1"/>
  <c r="F97" i="5" s="1"/>
  <c r="D96" i="5" l="1"/>
  <c r="F96" i="5" s="1"/>
  <c r="D95" i="5" l="1"/>
  <c r="F95" i="5" s="1"/>
  <c r="CQ18" i="4" l="1"/>
  <c r="D94" i="5"/>
  <c r="F94" i="5" s="1"/>
  <c r="D93" i="5"/>
  <c r="F93" i="5" s="1"/>
  <c r="D91" i="5" l="1"/>
  <c r="F91" i="5" s="1"/>
  <c r="EI7" i="4" l="1"/>
  <c r="EI6" i="4" l="1"/>
  <c r="D92" i="5"/>
  <c r="F92" i="5" s="1"/>
  <c r="CN18" i="4" l="1"/>
  <c r="D90" i="5"/>
  <c r="F90" i="5" s="1"/>
  <c r="D89" i="5"/>
  <c r="F89" i="5" s="1"/>
  <c r="D88" i="5"/>
  <c r="F88" i="5"/>
  <c r="D85" i="5"/>
  <c r="F85" i="5" s="1"/>
  <c r="D87" i="5" l="1"/>
  <c r="F87" i="5" s="1"/>
  <c r="D86" i="5"/>
  <c r="F86" i="5" s="1"/>
  <c r="D84" i="5"/>
  <c r="F84" i="5" s="1"/>
  <c r="D83" i="5"/>
  <c r="F83" i="5" s="1"/>
  <c r="D82" i="5"/>
  <c r="F82" i="5" s="1"/>
  <c r="D81" i="5"/>
  <c r="F81" i="5" s="1"/>
  <c r="D9" i="2"/>
  <c r="D80" i="5"/>
  <c r="F80" i="5" s="1"/>
  <c r="D79" i="5"/>
  <c r="F79" i="5" s="1"/>
  <c r="D78" i="5"/>
  <c r="F78" i="5" s="1"/>
  <c r="D77" i="5"/>
  <c r="F77" i="5" s="1"/>
  <c r="D76" i="5"/>
  <c r="F76" i="5" s="1"/>
  <c r="D75" i="5"/>
  <c r="F75" i="5" s="1"/>
  <c r="D74" i="5"/>
  <c r="F74" i="5" s="1"/>
  <c r="D73" i="5"/>
  <c r="F73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5" i="5"/>
  <c r="F65" i="5" s="1"/>
  <c r="D64" i="5"/>
  <c r="F64" i="5" s="1"/>
  <c r="D63" i="5"/>
  <c r="F63" i="5" s="1"/>
  <c r="D62" i="5"/>
  <c r="F62" i="5" s="1"/>
  <c r="D61" i="5"/>
  <c r="F61" i="5" s="1"/>
  <c r="D60" i="5"/>
  <c r="F60" i="5" s="1"/>
  <c r="D59" i="5"/>
  <c r="F59" i="5" s="1"/>
  <c r="D58" i="5"/>
  <c r="F58" i="5" s="1"/>
  <c r="F6" i="3"/>
  <c r="F7" i="1" s="1"/>
  <c r="F5" i="3"/>
  <c r="F6" i="1" s="1"/>
  <c r="G4" i="1"/>
  <c r="D57" i="5"/>
  <c r="F57" i="5" s="1"/>
  <c r="D56" i="5"/>
  <c r="F56" i="5" s="1"/>
  <c r="D55" i="5"/>
  <c r="F55" i="5" s="1"/>
  <c r="D54" i="5"/>
  <c r="F54" i="5" s="1"/>
  <c r="D53" i="5"/>
  <c r="F53" i="5" s="1"/>
  <c r="D52" i="5"/>
  <c r="F52" i="5" s="1"/>
  <c r="D51" i="5"/>
  <c r="F51" i="5" s="1"/>
  <c r="EI4" i="4"/>
  <c r="D50" i="5"/>
  <c r="F50" i="5" s="1"/>
  <c r="D49" i="5"/>
  <c r="F49" i="5" s="1"/>
  <c r="D48" i="5"/>
  <c r="F48" i="5" s="1"/>
  <c r="D47" i="5"/>
  <c r="F47" i="5" s="1"/>
  <c r="D46" i="5"/>
  <c r="F46" i="5" s="1"/>
  <c r="D45" i="5"/>
  <c r="F45" i="5" s="1"/>
  <c r="D44" i="5"/>
  <c r="F44" i="5" s="1"/>
  <c r="D43" i="5"/>
  <c r="F43" i="5" s="1"/>
  <c r="D42" i="5"/>
  <c r="F42" i="5" s="1"/>
  <c r="D41" i="5"/>
  <c r="F41" i="5" s="1"/>
  <c r="EI15" i="4"/>
  <c r="J15" i="1"/>
  <c r="F14" i="3"/>
  <c r="F15" i="1" s="1"/>
  <c r="D40" i="5"/>
  <c r="F40" i="5" s="1"/>
  <c r="M15" i="1" l="1"/>
  <c r="I15" i="1"/>
  <c r="L15" i="1"/>
  <c r="H15" i="1"/>
  <c r="C13" i="9" s="1"/>
  <c r="D39" i="5"/>
  <c r="F39" i="5" s="1"/>
  <c r="D38" i="5"/>
  <c r="F38" i="5" s="1"/>
  <c r="EI14" i="4"/>
  <c r="EI17" i="4"/>
  <c r="J14" i="1"/>
  <c r="F13" i="3"/>
  <c r="F14" i="1" s="1"/>
  <c r="F16" i="3"/>
  <c r="F17" i="1" s="1"/>
  <c r="D37" i="5"/>
  <c r="F37" i="5" s="1"/>
  <c r="D36" i="5"/>
  <c r="F36" i="5" s="1"/>
  <c r="D35" i="5"/>
  <c r="F35" i="5" s="1"/>
  <c r="J17" i="1"/>
  <c r="J12" i="1"/>
  <c r="J11" i="1"/>
  <c r="J8" i="1"/>
  <c r="J9" i="1"/>
  <c r="J6" i="1"/>
  <c r="D34" i="5"/>
  <c r="F34" i="5" s="1"/>
  <c r="EI5" i="4"/>
  <c r="EI8" i="4"/>
  <c r="EI9" i="4"/>
  <c r="EI11" i="4"/>
  <c r="EI12" i="4"/>
  <c r="G18" i="4"/>
  <c r="EI18" i="4" s="1"/>
  <c r="G3" i="4"/>
  <c r="D33" i="5"/>
  <c r="F33" i="5" s="1"/>
  <c r="D32" i="5"/>
  <c r="F32" i="5" s="1"/>
  <c r="D31" i="5"/>
  <c r="F31" i="5" s="1"/>
  <c r="D30" i="5"/>
  <c r="F30" i="5" s="1"/>
  <c r="D29" i="5"/>
  <c r="F29" i="5" s="1"/>
  <c r="D28" i="5"/>
  <c r="F28" i="5" s="1"/>
  <c r="D27" i="5"/>
  <c r="F27" i="5" s="1"/>
  <c r="D26" i="5"/>
  <c r="F26" i="5" s="1"/>
  <c r="D25" i="5"/>
  <c r="F25" i="5" s="1"/>
  <c r="D24" i="5"/>
  <c r="F24" i="5" s="1"/>
  <c r="D23" i="5"/>
  <c r="F23" i="5" s="1"/>
  <c r="D22" i="5"/>
  <c r="F22" i="5" s="1"/>
  <c r="D20" i="5"/>
  <c r="F20" i="5" s="1"/>
  <c r="D21" i="5"/>
  <c r="F21" i="5" s="1"/>
  <c r="D19" i="5"/>
  <c r="F19" i="5" s="1"/>
  <c r="D18" i="5"/>
  <c r="F18" i="5" s="1"/>
  <c r="D17" i="5"/>
  <c r="F17" i="5" s="1"/>
  <c r="J5" i="1"/>
  <c r="F4" i="3"/>
  <c r="F5" i="1" s="1"/>
  <c r="H5" i="1" s="1"/>
  <c r="C3" i="9" s="1"/>
  <c r="D16" i="5"/>
  <c r="F16" i="5" s="1"/>
  <c r="D15" i="5"/>
  <c r="F15" i="5" s="1"/>
  <c r="D14" i="5"/>
  <c r="F14" i="5" s="1"/>
  <c r="J18" i="1"/>
  <c r="J13" i="1"/>
  <c r="J10" i="1"/>
  <c r="J7" i="1"/>
  <c r="J4" i="1"/>
  <c r="D13" i="5"/>
  <c r="F13" i="5" s="1"/>
  <c r="K15" i="1" l="1"/>
  <c r="O15" i="1" s="1"/>
  <c r="D13" i="9"/>
  <c r="I13" i="1"/>
  <c r="D11" i="9" s="1"/>
  <c r="EI13" i="4"/>
  <c r="I10" i="1"/>
  <c r="D8" i="9" s="1"/>
  <c r="EI10" i="4"/>
  <c r="M14" i="1"/>
  <c r="H14" i="1"/>
  <c r="C12" i="9" s="1"/>
  <c r="L14" i="1"/>
  <c r="I17" i="1"/>
  <c r="D15" i="9" s="1"/>
  <c r="I14" i="1"/>
  <c r="I9" i="1"/>
  <c r="D6" i="9" s="1"/>
  <c r="I18" i="1"/>
  <c r="D16" i="9" s="1"/>
  <c r="I8" i="1"/>
  <c r="D7" i="9" s="1"/>
  <c r="I4" i="1"/>
  <c r="I5" i="1"/>
  <c r="I12" i="1"/>
  <c r="D10" i="9" s="1"/>
  <c r="I6" i="1"/>
  <c r="D4" i="9" s="1"/>
  <c r="I11" i="1"/>
  <c r="D9" i="9" s="1"/>
  <c r="L5" i="1"/>
  <c r="M5" i="1"/>
  <c r="D12" i="5"/>
  <c r="F12" i="5" s="1"/>
  <c r="D11" i="5"/>
  <c r="F11" i="5" s="1"/>
  <c r="D10" i="5"/>
  <c r="F10" i="5" s="1"/>
  <c r="D9" i="5"/>
  <c r="F9" i="5" s="1"/>
  <c r="N15" i="1" l="1"/>
  <c r="K14" i="1"/>
  <c r="O14" i="1" s="1"/>
  <c r="D12" i="9"/>
  <c r="K5" i="1"/>
  <c r="O5" i="1" s="1"/>
  <c r="D3" i="9"/>
  <c r="P15" i="1"/>
  <c r="E13" i="9"/>
  <c r="F3" i="3"/>
  <c r="H6" i="1"/>
  <c r="C4" i="9" s="1"/>
  <c r="H7" i="1"/>
  <c r="C5" i="9" s="1"/>
  <c r="H17" i="1"/>
  <c r="C15" i="9" s="1"/>
  <c r="F17" i="3"/>
  <c r="F18" i="1" s="1"/>
  <c r="H18" i="1" s="1"/>
  <c r="C16" i="9" s="1"/>
  <c r="N5" i="1" l="1"/>
  <c r="N14" i="1"/>
  <c r="F4" i="1"/>
  <c r="H4" i="1" s="1"/>
  <c r="F4" i="7"/>
  <c r="P5" i="1"/>
  <c r="E3" i="9"/>
  <c r="P14" i="1"/>
  <c r="E12" i="9"/>
  <c r="L4" i="1"/>
  <c r="M6" i="1"/>
  <c r="M7" i="1"/>
  <c r="M17" i="1"/>
  <c r="L17" i="1"/>
  <c r="K17" i="1"/>
  <c r="O17" i="1" s="1"/>
  <c r="E15" i="9" s="1"/>
  <c r="L13" i="1"/>
  <c r="M18" i="1"/>
  <c r="L11" i="1"/>
  <c r="L9" i="1"/>
  <c r="L7" i="1"/>
  <c r="K6" i="1"/>
  <c r="O6" i="1" s="1"/>
  <c r="L6" i="1"/>
  <c r="L18" i="1"/>
  <c r="L12" i="1"/>
  <c r="L8" i="1"/>
  <c r="L10" i="1"/>
  <c r="K7" i="1"/>
  <c r="O7" i="1" s="1"/>
  <c r="K18" i="1"/>
  <c r="O18" i="1" s="1"/>
  <c r="F7" i="3"/>
  <c r="F9" i="1" s="1"/>
  <c r="H9" i="1" s="1"/>
  <c r="C6" i="9" s="1"/>
  <c r="F8" i="3"/>
  <c r="F9" i="3"/>
  <c r="F10" i="1" s="1"/>
  <c r="H10" i="1" s="1"/>
  <c r="C8" i="9" s="1"/>
  <c r="F10" i="3"/>
  <c r="F11" i="1" s="1"/>
  <c r="H11" i="1" s="1"/>
  <c r="C9" i="9" s="1"/>
  <c r="F11" i="3"/>
  <c r="F12" i="1" s="1"/>
  <c r="H12" i="1" s="1"/>
  <c r="C10" i="9" s="1"/>
  <c r="F12" i="3"/>
  <c r="K4" i="1" l="1"/>
  <c r="O4" i="1" s="1"/>
  <c r="M4" i="1"/>
  <c r="K9" i="1"/>
  <c r="O9" i="1" s="1"/>
  <c r="E6" i="9" s="1"/>
  <c r="K11" i="1"/>
  <c r="O11" i="1" s="1"/>
  <c r="E9" i="9" s="1"/>
  <c r="K10" i="1"/>
  <c r="O10" i="1" s="1"/>
  <c r="E8" i="9" s="1"/>
  <c r="M9" i="1"/>
  <c r="H4" i="7"/>
  <c r="N4" i="7"/>
  <c r="L4" i="7"/>
  <c r="M12" i="1"/>
  <c r="F8" i="1"/>
  <c r="H8" i="1" s="1"/>
  <c r="C7" i="9" s="1"/>
  <c r="K12" i="1"/>
  <c r="O12" i="1" s="1"/>
  <c r="E10" i="9" s="1"/>
  <c r="M11" i="1"/>
  <c r="F13" i="1"/>
  <c r="K13" i="1" s="1"/>
  <c r="O13" i="1" s="1"/>
  <c r="M10" i="1"/>
  <c r="P18" i="1"/>
  <c r="E16" i="9"/>
  <c r="P6" i="1"/>
  <c r="E4" i="9"/>
  <c r="P7" i="1"/>
  <c r="E5" i="9"/>
  <c r="P17" i="1"/>
  <c r="N7" i="1"/>
  <c r="N17" i="1"/>
  <c r="N18" i="1"/>
  <c r="N6" i="1"/>
  <c r="K8" i="1" l="1"/>
  <c r="O8" i="1" s="1"/>
  <c r="P8" i="1" s="1"/>
  <c r="N4" i="1"/>
  <c r="M8" i="1"/>
  <c r="N11" i="1"/>
  <c r="N10" i="1"/>
  <c r="N9" i="1"/>
  <c r="P11" i="1"/>
  <c r="P9" i="1"/>
  <c r="H13" i="1"/>
  <c r="C11" i="9" s="1"/>
  <c r="M13" i="1"/>
  <c r="P10" i="1"/>
  <c r="P12" i="1"/>
  <c r="N12" i="1"/>
  <c r="P4" i="7"/>
  <c r="O4" i="7"/>
  <c r="O20" i="7" s="1"/>
  <c r="P13" i="1"/>
  <c r="E11" i="9"/>
  <c r="N13" i="1"/>
  <c r="N8" i="1" l="1"/>
  <c r="N19" i="1" s="1"/>
  <c r="E7" i="9"/>
</calcChain>
</file>

<file path=xl/sharedStrings.xml><?xml version="1.0" encoding="utf-8"?>
<sst xmlns="http://schemas.openxmlformats.org/spreadsheetml/2006/main" count="364" uniqueCount="129">
  <si>
    <t>亨泰</t>
    <phoneticPr fontId="6" type="noConversion"/>
  </si>
  <si>
    <t>美萌</t>
    <phoneticPr fontId="6" type="noConversion"/>
  </si>
  <si>
    <t>日盛租賃</t>
    <phoneticPr fontId="6" type="noConversion"/>
  </si>
  <si>
    <t>橘焱</t>
    <phoneticPr fontId="6" type="noConversion"/>
  </si>
  <si>
    <t>華勝</t>
    <phoneticPr fontId="6" type="noConversion"/>
  </si>
  <si>
    <t>名稱</t>
    <phoneticPr fontId="4" type="noConversion"/>
  </si>
  <si>
    <t>當日持股數</t>
    <phoneticPr fontId="4" type="noConversion"/>
  </si>
  <si>
    <t>前日持股數</t>
    <phoneticPr fontId="4" type="noConversion"/>
  </si>
  <si>
    <t>當日公允價值</t>
    <phoneticPr fontId="4" type="noConversion"/>
  </si>
  <si>
    <t>前日公允價值</t>
    <phoneticPr fontId="4" type="noConversion"/>
  </si>
  <si>
    <t>與前一日比較</t>
    <phoneticPr fontId="4" type="noConversion"/>
  </si>
  <si>
    <t>持股變動情形</t>
    <phoneticPr fontId="4" type="noConversion"/>
  </si>
  <si>
    <t>公允價值變動情形</t>
    <phoneticPr fontId="4" type="noConversion"/>
  </si>
  <si>
    <t>美萌科技股份有限公司</t>
    <phoneticPr fontId="4" type="noConversion"/>
  </si>
  <si>
    <t>日盛台駿國際租賃股份有限公司</t>
    <phoneticPr fontId="4" type="noConversion"/>
  </si>
  <si>
    <t>冠星集團控股有限公司</t>
    <phoneticPr fontId="4" type="noConversion"/>
  </si>
  <si>
    <t>亨泰光學股份有限公司</t>
    <phoneticPr fontId="4" type="noConversion"/>
  </si>
  <si>
    <t>橘焱胡同國際股份有限公司</t>
    <phoneticPr fontId="4" type="noConversion"/>
  </si>
  <si>
    <t>第一化成控股(開曼)股份有限公司</t>
    <phoneticPr fontId="4" type="noConversion"/>
  </si>
  <si>
    <t>星宇航空股份有限公司</t>
    <phoneticPr fontId="4" type="noConversion"/>
  </si>
  <si>
    <t>傑生工業股份有限公司</t>
    <phoneticPr fontId="4" type="noConversion"/>
  </si>
  <si>
    <t>影一製作所股份有限公司</t>
    <phoneticPr fontId="4" type="noConversion"/>
  </si>
  <si>
    <t>華勝汽車電子股份有限公司</t>
    <phoneticPr fontId="4" type="noConversion"/>
  </si>
  <si>
    <t>013-PL</t>
    <phoneticPr fontId="6" type="noConversion"/>
  </si>
  <si>
    <t>元智(T-Car Inc)</t>
    <phoneticPr fontId="6" type="noConversion"/>
  </si>
  <si>
    <t>014-PL</t>
    <phoneticPr fontId="6" type="noConversion"/>
  </si>
  <si>
    <t>M 17</t>
    <phoneticPr fontId="6" type="noConversion"/>
  </si>
  <si>
    <t>022-PL</t>
    <phoneticPr fontId="6" type="noConversion"/>
  </si>
  <si>
    <t>冠星</t>
  </si>
  <si>
    <t>028-PL</t>
    <phoneticPr fontId="6" type="noConversion"/>
  </si>
  <si>
    <t>035-PL</t>
    <phoneticPr fontId="6" type="noConversion"/>
  </si>
  <si>
    <t>037-PL</t>
    <phoneticPr fontId="6" type="noConversion"/>
  </si>
  <si>
    <t>006-權益</t>
    <phoneticPr fontId="6" type="noConversion"/>
  </si>
  <si>
    <t>038-PL</t>
    <phoneticPr fontId="6" type="noConversion"/>
  </si>
  <si>
    <t>IKKA</t>
    <phoneticPr fontId="6" type="noConversion"/>
  </si>
  <si>
    <t>040-PL</t>
    <phoneticPr fontId="6" type="noConversion"/>
  </si>
  <si>
    <t>傑生</t>
    <phoneticPr fontId="6" type="noConversion"/>
  </si>
  <si>
    <t>041-PL</t>
    <phoneticPr fontId="6" type="noConversion"/>
  </si>
  <si>
    <t>智寶</t>
    <phoneticPr fontId="6" type="noConversion"/>
  </si>
  <si>
    <t>投資
編號</t>
    <phoneticPr fontId="6" type="noConversion"/>
  </si>
  <si>
    <t>公司
名稱</t>
    <phoneticPr fontId="6" type="noConversion"/>
  </si>
  <si>
    <t>005-OCI</t>
    <phoneticPr fontId="6" type="noConversion"/>
  </si>
  <si>
    <t>影一製作所</t>
  </si>
  <si>
    <t>008-OCI</t>
    <phoneticPr fontId="6" type="noConversion"/>
  </si>
  <si>
    <t>Mirage  (Cayman)</t>
    <phoneticPr fontId="6" type="noConversion"/>
  </si>
  <si>
    <t>011-OCI</t>
    <phoneticPr fontId="6" type="noConversion"/>
  </si>
  <si>
    <t>J-Star(Cayman)</t>
    <phoneticPr fontId="6" type="noConversion"/>
  </si>
  <si>
    <t>015-OCI</t>
    <phoneticPr fontId="6" type="noConversion"/>
  </si>
  <si>
    <t>慧誠智醫</t>
    <phoneticPr fontId="6" type="noConversion"/>
  </si>
  <si>
    <t>016-OCI</t>
    <phoneticPr fontId="6" type="noConversion"/>
  </si>
  <si>
    <t>POJU</t>
    <phoneticPr fontId="6" type="noConversion"/>
  </si>
  <si>
    <t>033-OCI</t>
    <phoneticPr fontId="6" type="noConversion"/>
  </si>
  <si>
    <t>星宇航空</t>
    <phoneticPr fontId="6" type="noConversion"/>
  </si>
  <si>
    <t>合計</t>
    <phoneticPr fontId="6" type="noConversion"/>
  </si>
  <si>
    <t>17LIVE GROUP LIMITED</t>
    <phoneticPr fontId="4" type="noConversion"/>
  </si>
  <si>
    <t>LVR/LIVE.SI</t>
    <phoneticPr fontId="4" type="noConversion"/>
  </si>
  <si>
    <t>上市</t>
    <phoneticPr fontId="4" type="noConversion"/>
  </si>
  <si>
    <t>上櫃</t>
    <phoneticPr fontId="4" type="noConversion"/>
  </si>
  <si>
    <t>興櫃</t>
    <phoneticPr fontId="4" type="noConversion"/>
  </si>
  <si>
    <t>外國上市</t>
    <phoneticPr fontId="4" type="noConversion"/>
  </si>
  <si>
    <t>IPO</t>
    <phoneticPr fontId="4" type="noConversion"/>
  </si>
  <si>
    <t>CODE</t>
    <phoneticPr fontId="4" type="noConversion"/>
  </si>
  <si>
    <t>順序</t>
    <phoneticPr fontId="4" type="noConversion"/>
  </si>
  <si>
    <t>編號</t>
    <phoneticPr fontId="4" type="noConversion"/>
  </si>
  <si>
    <t>製表日：</t>
    <phoneticPr fontId="4" type="noConversion"/>
  </si>
  <si>
    <t>當日收盤價/</t>
    <phoneticPr fontId="4" type="noConversion"/>
  </si>
  <si>
    <t>成交均價</t>
    <phoneticPr fontId="4" type="noConversion"/>
  </si>
  <si>
    <t>前日收盤價/</t>
    <phoneticPr fontId="4" type="noConversion"/>
  </si>
  <si>
    <t>鼎恒數位科技股份有限公司</t>
    <phoneticPr fontId="4" type="noConversion"/>
  </si>
  <si>
    <t>042-PL</t>
    <phoneticPr fontId="6" type="noConversion"/>
  </si>
  <si>
    <t>捷博</t>
    <phoneticPr fontId="6" type="noConversion"/>
  </si>
  <si>
    <t>043-PL</t>
    <phoneticPr fontId="6" type="noConversion"/>
  </si>
  <si>
    <t>鼎恒</t>
    <phoneticPr fontId="6" type="noConversion"/>
  </si>
  <si>
    <t>公式</t>
    <phoneticPr fontId="4" type="noConversion"/>
  </si>
  <si>
    <t>每日收盤價/成交均價</t>
    <phoneticPr fontId="4" type="noConversion"/>
  </si>
  <si>
    <t>第一化成控股(開曼)股份有限公司</t>
  </si>
  <si>
    <t>冠星集團控股有限公司</t>
  </si>
  <si>
    <t>亨泰光學股份有限公司</t>
  </si>
  <si>
    <t>華勝汽車電子股份有限公司</t>
  </si>
  <si>
    <t>星宇航空股份有限公司</t>
  </si>
  <si>
    <t>橘焱胡同國際股份有限公司</t>
  </si>
  <si>
    <t>傑生工業股份有限公司</t>
  </si>
  <si>
    <t>鼎恒數位科技股份有限公司</t>
  </si>
  <si>
    <t>日盛台駿國際租賃股份有限公司</t>
  </si>
  <si>
    <t>美萌科技股份有限公司</t>
  </si>
  <si>
    <t>影一製作所股份有限公司</t>
  </si>
  <si>
    <t>17LIVE GROUP LIMITED</t>
  </si>
  <si>
    <t>044-PL</t>
    <phoneticPr fontId="6" type="noConversion"/>
  </si>
  <si>
    <t>長廣</t>
    <phoneticPr fontId="6" type="noConversion"/>
  </si>
  <si>
    <t>045-PL</t>
    <phoneticPr fontId="6" type="noConversion"/>
  </si>
  <si>
    <t>皇家可口</t>
    <phoneticPr fontId="6" type="noConversion"/>
  </si>
  <si>
    <t>046-PL</t>
    <phoneticPr fontId="6" type="noConversion"/>
  </si>
  <si>
    <t>金聯成</t>
    <phoneticPr fontId="6" type="noConversion"/>
  </si>
  <si>
    <t>台銀匯率</t>
    <phoneticPr fontId="4" type="noConversion"/>
  </si>
  <si>
    <t>17LIVE</t>
    <phoneticPr fontId="4" type="noConversion"/>
  </si>
  <si>
    <t>即期匯率</t>
    <phoneticPr fontId="4" type="noConversion"/>
  </si>
  <si>
    <t>17LIVE收盤價</t>
    <phoneticPr fontId="4" type="noConversion"/>
  </si>
  <si>
    <t>SGD</t>
    <phoneticPr fontId="4" type="noConversion"/>
  </si>
  <si>
    <t>本行買入</t>
    <phoneticPr fontId="4" type="noConversion"/>
  </si>
  <si>
    <t>本行賣出</t>
    <phoneticPr fontId="4" type="noConversion"/>
  </si>
  <si>
    <t>平均匯率</t>
    <phoneticPr fontId="4" type="noConversion"/>
  </si>
  <si>
    <t>NTD</t>
    <phoneticPr fontId="4" type="noConversion"/>
  </si>
  <si>
    <t>(千股)</t>
    <phoneticPr fontId="4" type="noConversion"/>
  </si>
  <si>
    <t>(千元)</t>
    <phoneticPr fontId="4" type="noConversion"/>
  </si>
  <si>
    <t>https://www.twse.com.tw/zh/trading/historical/stock-day-avg.html</t>
  </si>
  <si>
    <t>https://www.tpex.org.tw/web/stock/aftertrading/daily_trading_info/st43.php?l=zh-tw</t>
  </si>
  <si>
    <t>https://www.tpex.org.tw/web/emergingstock/single_historical/history.php?l=zh-tw</t>
  </si>
  <si>
    <t>https://www.tpex.org.tw/web/emergingstock/lateststats/new.htm?l=zh-tw</t>
  </si>
  <si>
    <t>股數</t>
  </si>
  <si>
    <t>Check</t>
    <phoneticPr fontId="4" type="noConversion"/>
  </si>
  <si>
    <t>皇家可口股份有限公司</t>
    <phoneticPr fontId="4" type="noConversion"/>
  </si>
  <si>
    <t>皇家可口股份有限公司</t>
    <phoneticPr fontId="4" type="noConversion"/>
  </si>
  <si>
    <t>長廣精機股份有限公司</t>
    <phoneticPr fontId="4" type="noConversion"/>
  </si>
  <si>
    <t>亨泰光學股份有限公司</t>
    <phoneticPr fontId="4" type="noConversion"/>
  </si>
  <si>
    <t>https://rate.bot.com.tw/xrt/history?Lang=zh-TW</t>
    <phoneticPr fontId="4" type="noConversion"/>
  </si>
  <si>
    <t>當日持股數-工作表2與股數New相符</t>
    <phoneticPr fontId="4" type="noConversion"/>
  </si>
  <si>
    <t>https://investors.sgx.com/securities/stocks?security=LVR</t>
    <phoneticPr fontId="4" type="noConversion"/>
  </si>
  <si>
    <t>捷博股份有限公司</t>
  </si>
  <si>
    <t>4/30登錄興櫃</t>
    <phoneticPr fontId="4" type="noConversion"/>
  </si>
  <si>
    <t>捷博股份有限公司</t>
    <phoneticPr fontId="4" type="noConversion"/>
  </si>
  <si>
    <t>捷博</t>
  </si>
  <si>
    <t>興櫃</t>
  </si>
  <si>
    <t xml:space="preserve"> 4/30登錄興櫃 </t>
  </si>
  <si>
    <t>當日公允價值申報黏貼</t>
    <phoneticPr fontId="4" type="noConversion"/>
  </si>
  <si>
    <t>當日持股數申報黏貼</t>
    <phoneticPr fontId="4" type="noConversion"/>
  </si>
  <si>
    <t>-</t>
  </si>
  <si>
    <t>5/23交易終止</t>
    <phoneticPr fontId="4" type="noConversion"/>
  </si>
  <si>
    <t xml:space="preserve"> </t>
    <phoneticPr fontId="4" type="noConversion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</si>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</sst>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2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Arial"/>
      <family val="2"/>
    </font>
    <font>
      <sz val="9"/>
      <name val="新細明體"/>
      <family val="2"/>
      <charset val="136"/>
      <scheme val="minor"/>
    </font>
    <font>
      <sz val="12"/>
      <name val="Arial Unicode MS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u/>
      <sz val="14"/>
      <color rgb="FF0033CC"/>
      <name val="Arial Unicode MS"/>
      <family val="2"/>
      <charset val="136"/>
    </font>
    <font>
      <u/>
      <sz val="14"/>
      <color rgb="FF0033CC"/>
      <name val="新細明體"/>
      <family val="1"/>
      <charset val="136"/>
    </font>
    <font>
      <b/>
      <sz val="12"/>
      <color theme="0"/>
      <name val="Arial Unicode MS"/>
      <family val="2"/>
      <charset val="136"/>
    </font>
    <font>
      <b/>
      <sz val="12"/>
      <name val="微軟正黑體"/>
      <family val="2"/>
      <charset val="136"/>
    </font>
    <font>
      <b/>
      <u/>
      <sz val="14"/>
      <color rgb="FF0033CC"/>
      <name val="Arial Unicode MS"/>
      <family val="2"/>
      <charset val="136"/>
    </font>
    <font>
      <b/>
      <sz val="12"/>
      <name val="Arial Unicode MS"/>
      <family val="2"/>
      <charset val="136"/>
    </font>
    <font>
      <sz val="14"/>
      <color rgb="FF0033CC"/>
      <name val="Arial Unicode MS"/>
      <family val="2"/>
      <charset val="136"/>
    </font>
    <font>
      <b/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name val="微軟正黑體"/>
      <family val="2"/>
      <charset val="136"/>
    </font>
    <font>
      <sz val="10"/>
      <name val="Arial Unicode MS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AEEF3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3" applyFont="1" applyBorder="1" applyAlignment="1" applyProtection="1">
      <alignment vertical="center"/>
    </xf>
    <xf numFmtId="0" fontId="10" fillId="0" borderId="1" xfId="3" applyFont="1" applyFill="1" applyBorder="1" applyAlignment="1" applyProtection="1">
      <alignment horizontal="left" vertical="center"/>
    </xf>
    <xf numFmtId="0" fontId="10" fillId="0" borderId="1" xfId="3" applyFont="1" applyFill="1" applyBorder="1" applyAlignment="1" applyProtection="1">
      <alignment vertical="center"/>
    </xf>
    <xf numFmtId="49" fontId="7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 applyProtection="1">
      <alignment vertical="center"/>
    </xf>
    <xf numFmtId="0" fontId="9" fillId="0" borderId="1" xfId="3" applyFont="1" applyFill="1" applyBorder="1" applyAlignment="1" applyProtection="1">
      <alignment vertical="center"/>
    </xf>
    <xf numFmtId="0" fontId="10" fillId="0" borderId="1" xfId="3" applyFont="1" applyBorder="1" applyAlignment="1" applyProtection="1">
      <alignment horizontal="left" vertical="center"/>
    </xf>
    <xf numFmtId="0" fontId="10" fillId="0" borderId="1" xfId="3" applyFont="1" applyBorder="1" applyAlignment="1" applyProtection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>
      <alignment vertical="center"/>
    </xf>
    <xf numFmtId="0" fontId="14" fillId="5" borderId="1" xfId="0" applyFont="1" applyFill="1" applyBorder="1" applyAlignment="1">
      <alignment horizontal="center" vertical="center" wrapText="1"/>
    </xf>
    <xf numFmtId="176" fontId="5" fillId="5" borderId="1" xfId="1" applyNumberFormat="1" applyFont="1" applyFill="1" applyBorder="1" applyAlignment="1">
      <alignment vertical="center"/>
    </xf>
    <xf numFmtId="176" fontId="14" fillId="3" borderId="1" xfId="1" applyNumberFormat="1" applyFont="1" applyFill="1" applyBorder="1" applyAlignment="1">
      <alignment vertical="center"/>
    </xf>
    <xf numFmtId="177" fontId="14" fillId="4" borderId="1" xfId="1" applyNumberFormat="1" applyFont="1" applyFill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14" fontId="0" fillId="0" borderId="0" xfId="0" applyNumberForma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4" fontId="16" fillId="5" borderId="3" xfId="0" applyNumberFormat="1" applyFont="1" applyFill="1" applyBorder="1" applyAlignment="1">
      <alignment horizontal="center" vertical="center"/>
    </xf>
    <xf numFmtId="176" fontId="2" fillId="5" borderId="1" xfId="1" applyNumberFormat="1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176" fontId="2" fillId="6" borderId="1" xfId="1" applyNumberFormat="1" applyFont="1" applyFill="1" applyBorder="1">
      <alignment vertical="center"/>
    </xf>
    <xf numFmtId="0" fontId="16" fillId="0" borderId="0" xfId="0" applyFont="1">
      <alignment vertical="center"/>
    </xf>
    <xf numFmtId="14" fontId="2" fillId="0" borderId="0" xfId="0" applyNumberFormat="1" applyFont="1">
      <alignment vertical="center"/>
    </xf>
    <xf numFmtId="0" fontId="2" fillId="6" borderId="1" xfId="0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4" fontId="2" fillId="6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177" fontId="16" fillId="0" borderId="0" xfId="0" applyNumberFormat="1" applyFont="1">
      <alignment vertical="center"/>
    </xf>
    <xf numFmtId="14" fontId="16" fillId="6" borderId="3" xfId="0" applyNumberFormat="1" applyFont="1" applyFill="1" applyBorder="1" applyAlignment="1">
      <alignment horizontal="left" vertical="center"/>
    </xf>
    <xf numFmtId="14" fontId="16" fillId="0" borderId="3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8" fillId="0" borderId="0" xfId="3">
      <alignment vertical="center"/>
    </xf>
    <xf numFmtId="2" fontId="2" fillId="0" borderId="1" xfId="0" applyNumberFormat="1" applyFont="1" applyBorder="1">
      <alignment vertical="center"/>
    </xf>
    <xf numFmtId="0" fontId="2" fillId="6" borderId="1" xfId="0" applyFont="1" applyFill="1" applyBorder="1" applyAlignment="1">
      <alignment horizontal="right" vertical="center"/>
    </xf>
    <xf numFmtId="2" fontId="2" fillId="6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2" fontId="18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19" fillId="0" borderId="0" xfId="0" applyFont="1">
      <alignment vertical="center"/>
    </xf>
    <xf numFmtId="3" fontId="0" fillId="0" borderId="0" xfId="0" applyNumberFormat="1">
      <alignment vertical="center"/>
    </xf>
    <xf numFmtId="14" fontId="16" fillId="0" borderId="1" xfId="0" applyNumberFormat="1" applyFont="1" applyBorder="1" applyAlignment="1">
      <alignment horizontal="left" vertical="center"/>
    </xf>
    <xf numFmtId="176" fontId="20" fillId="8" borderId="1" xfId="0" applyNumberFormat="1" applyFont="1" applyFill="1" applyBorder="1" applyAlignment="1">
      <alignment horizontal="right" vertical="center"/>
    </xf>
    <xf numFmtId="177" fontId="16" fillId="0" borderId="2" xfId="0" applyNumberFormat="1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176" fontId="18" fillId="0" borderId="1" xfId="0" applyNumberFormat="1" applyFont="1" applyBorder="1">
      <alignment vertical="center"/>
    </xf>
    <xf numFmtId="177" fontId="16" fillId="0" borderId="4" xfId="0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176" fontId="2" fillId="0" borderId="0" xfId="1" applyNumberFormat="1" applyFont="1" applyBorder="1">
      <alignment vertical="center"/>
    </xf>
    <xf numFmtId="176" fontId="2" fillId="0" borderId="4" xfId="1" applyNumberFormat="1" applyFont="1" applyFill="1" applyBorder="1">
      <alignment vertical="center"/>
    </xf>
    <xf numFmtId="0" fontId="2" fillId="0" borderId="4" xfId="0" applyFont="1" applyBorder="1">
      <alignment vertical="center"/>
    </xf>
    <xf numFmtId="0" fontId="18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千分位" xfId="1" builtinId="3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70060</xdr:colOff>
      <xdr:row>82</xdr:row>
      <xdr:rowOff>140675</xdr:rowOff>
    </xdr:from>
    <xdr:to>
      <xdr:col>17</xdr:col>
      <xdr:colOff>84667</xdr:colOff>
      <xdr:row>93</xdr:row>
      <xdr:rowOff>65852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19302CC1-A375-C4C5-0E1E-C2DB47749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05004" y="5065453"/>
          <a:ext cx="5602607" cy="1710232"/>
        </a:xfrm>
        <a:prstGeom prst="rect">
          <a:avLst/>
        </a:prstGeom>
      </xdr:spPr>
    </xdr:pic>
    <xdr:clientData/>
  </xdr:twoCellAnchor>
  <xdr:twoCellAnchor editAs="oneCell">
    <xdr:from>
      <xdr:col>8</xdr:col>
      <xdr:colOff>350531</xdr:colOff>
      <xdr:row>97</xdr:row>
      <xdr:rowOff>24650</xdr:rowOff>
    </xdr:from>
    <xdr:to>
      <xdr:col>16</xdr:col>
      <xdr:colOff>325108</xdr:colOff>
      <xdr:row>114</xdr:row>
      <xdr:rowOff>131771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CDFFFF53-AEA2-ED04-802A-926CA005B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85475" y="7383594"/>
          <a:ext cx="4941689" cy="2865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pex.org.tw/web/emergingstock/single_historical/history.php?l=zh-tw" TargetMode="External"/><Relationship Id="rId2" Type="http://schemas.openxmlformats.org/officeDocument/2006/relationships/hyperlink" Target="https://www.tpex.org.tw/web/stock/aftertrading/daily_trading_info/st43.php?l=zh-tw" TargetMode="External"/><Relationship Id="rId1" Type="http://schemas.openxmlformats.org/officeDocument/2006/relationships/hyperlink" Target="https://www.twse.com.tw/zh/trading/historical/stock-day-avg.ht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pex.org.tw/web/emergingstock/lateststats/new.htm?l=zh-tw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rate.bot.com.tw/xrt/history?Lang=zh-TW" TargetMode="External"/><Relationship Id="rId1" Type="http://schemas.openxmlformats.org/officeDocument/2006/relationships/hyperlink" Target="https://investors.sgx.com/securities/stocks?security=LVR" TargetMode="External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pex.org.tw/web/emergingstock/single_historical/history.php?l=zh-tw" TargetMode="External"/><Relationship Id="rId2" Type="http://schemas.openxmlformats.org/officeDocument/2006/relationships/hyperlink" Target="https://www.tpex.org.tw/web/stock/aftertrading/daily_trading_info/st43.php?l=zh-tw" TargetMode="External"/><Relationship Id="rId1" Type="http://schemas.openxmlformats.org/officeDocument/2006/relationships/hyperlink" Target="https://www.twse.com.tw/zh/trading/historical/stock-day-avg.html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tpex.org.tw/web/emergingstock/lateststats/new.htm?l=zh-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D55A-2507-4E5D-9C38-C7702E7DEC96}">
  <sheetPr codeName="工作表6"/>
  <dimension ref="A1:S20"/>
  <sheetViews>
    <sheetView showGridLines="0" topLeftCell="D11" zoomScale="120" zoomScaleNormal="120" workbookViewId="0">
      <selection activeCell="E2" sqref="E2"/>
    </sheetView>
  </sheetViews>
  <sheetFormatPr defaultColWidth="8.90625" defaultRowHeight="13" outlineLevelCol="1" x14ac:dyDescent="0.4"/>
  <cols>
    <col min="1" max="1" width="4.08984375" style="1" hidden="1" customWidth="1" outlineLevel="1"/>
    <col min="2" max="2" width="6.81640625" style="1" hidden="1" customWidth="1" outlineLevel="1"/>
    <col min="3" max="3" width="8" style="1" hidden="1" customWidth="1" outlineLevel="1"/>
    <col min="4" max="4" width="9.08984375" style="1" bestFit="1" customWidth="1" collapsed="1"/>
    <col min="5" max="5" width="31" style="1" bestFit="1" customWidth="1"/>
    <col min="6" max="7" width="13.08984375" style="1" hidden="1" customWidth="1" outlineLevel="1"/>
    <col min="8" max="8" width="13.08984375" style="1" customWidth="1" collapsed="1"/>
    <col min="9" max="9" width="6.7265625" style="1" hidden="1" customWidth="1" outlineLevel="1"/>
    <col min="10" max="10" width="11.90625" style="1" bestFit="1" customWidth="1" collapsed="1"/>
    <col min="11" max="11" width="11.90625" style="1" hidden="1" customWidth="1" outlineLevel="1"/>
    <col min="12" max="13" width="14.36328125" style="1" hidden="1" customWidth="1" outlineLevel="1"/>
    <col min="14" max="14" width="13.08984375" style="1" hidden="1" customWidth="1" outlineLevel="1"/>
    <col min="15" max="15" width="17.36328125" style="1" hidden="1" customWidth="1" outlineLevel="1"/>
    <col min="16" max="16" width="17.36328125" style="1" customWidth="1" collapsed="1"/>
    <col min="17" max="17" width="8.90625" style="55" hidden="1" customWidth="1" outlineLevel="1"/>
    <col min="18" max="18" width="8.90625" style="1" hidden="1" customWidth="1" outlineLevel="1"/>
    <col min="19" max="19" width="8.90625" style="1" collapsed="1"/>
    <col min="20" max="16384" width="8.90625" style="1"/>
  </cols>
  <sheetData>
    <row r="1" spans="1:18" x14ac:dyDescent="0.4">
      <c r="D1" s="1" t="s">
        <v>64</v>
      </c>
      <c r="E1" s="23">
        <v>45819</v>
      </c>
    </row>
    <row r="2" spans="1:18" ht="17" customHeight="1" x14ac:dyDescent="0.4">
      <c r="D2" s="29"/>
      <c r="E2" s="29"/>
      <c r="F2" s="75" t="s">
        <v>6</v>
      </c>
      <c r="G2" s="29"/>
      <c r="H2" s="29" t="s">
        <v>6</v>
      </c>
      <c r="I2" s="77" t="s">
        <v>124</v>
      </c>
      <c r="J2" s="29" t="s">
        <v>65</v>
      </c>
      <c r="K2" s="29" t="s">
        <v>67</v>
      </c>
      <c r="L2" s="29"/>
      <c r="M2" s="29"/>
      <c r="N2" s="73" t="s">
        <v>10</v>
      </c>
      <c r="O2" s="73"/>
      <c r="P2" s="29" t="s">
        <v>8</v>
      </c>
      <c r="Q2" s="79" t="s">
        <v>123</v>
      </c>
      <c r="R2" s="77" t="s">
        <v>115</v>
      </c>
    </row>
    <row r="3" spans="1:18" x14ac:dyDescent="0.4">
      <c r="A3" s="1" t="s">
        <v>62</v>
      </c>
      <c r="B3" s="1" t="s">
        <v>60</v>
      </c>
      <c r="C3" s="1" t="s">
        <v>61</v>
      </c>
      <c r="D3" s="31" t="s">
        <v>63</v>
      </c>
      <c r="E3" s="31" t="s">
        <v>5</v>
      </c>
      <c r="F3" s="76"/>
      <c r="G3" s="31" t="s">
        <v>7</v>
      </c>
      <c r="H3" s="31" t="s">
        <v>102</v>
      </c>
      <c r="I3" s="78"/>
      <c r="J3" s="31" t="s">
        <v>66</v>
      </c>
      <c r="K3" s="31" t="s">
        <v>66</v>
      </c>
      <c r="L3" s="31" t="s">
        <v>8</v>
      </c>
      <c r="M3" s="31" t="s">
        <v>9</v>
      </c>
      <c r="N3" s="30" t="s">
        <v>11</v>
      </c>
      <c r="O3" s="30" t="s">
        <v>12</v>
      </c>
      <c r="P3" s="31" t="s">
        <v>103</v>
      </c>
      <c r="Q3" s="79"/>
      <c r="R3" s="78"/>
    </row>
    <row r="4" spans="1:18" hidden="1" x14ac:dyDescent="0.4">
      <c r="A4" s="1">
        <v>1</v>
      </c>
      <c r="B4" s="1" t="s">
        <v>56</v>
      </c>
      <c r="C4" s="3">
        <v>2250</v>
      </c>
      <c r="D4" s="25">
        <v>1</v>
      </c>
      <c r="E4" s="26" t="s">
        <v>75</v>
      </c>
      <c r="F4" s="27">
        <f>VLOOKUP(E4,股數!E:M,2,0)</f>
        <v>0</v>
      </c>
      <c r="G4" s="27">
        <f>VLOOKUP(E4,股數!E:M,3,0)</f>
        <v>297905</v>
      </c>
      <c r="H4" s="27">
        <f t="shared" ref="H4:H18" si="0">F4/1000</f>
        <v>0</v>
      </c>
      <c r="I4" s="27"/>
      <c r="J4" s="26">
        <f>VLOOKUP(E4,股價!E:L,3,0)</f>
        <v>103</v>
      </c>
      <c r="K4" s="26">
        <f>VLOOKUP(E4,股價!E:L,2,0)</f>
        <v>0</v>
      </c>
      <c r="L4" s="27">
        <f>ROUND(F4*J4,0)</f>
        <v>0</v>
      </c>
      <c r="M4" s="27">
        <f>ROUND(G4*K4,0)</f>
        <v>0</v>
      </c>
      <c r="N4" s="40">
        <f t="shared" ref="N4:N18" si="1">F4-G4</f>
        <v>-297905</v>
      </c>
      <c r="O4" s="40">
        <f>L4-M4</f>
        <v>0</v>
      </c>
      <c r="P4" s="27">
        <f>L4/1000</f>
        <v>0</v>
      </c>
      <c r="R4" s="27"/>
    </row>
    <row r="5" spans="1:18" x14ac:dyDescent="0.4">
      <c r="C5" s="3"/>
      <c r="D5" s="25">
        <v>1</v>
      </c>
      <c r="E5" s="26" t="s">
        <v>19</v>
      </c>
      <c r="F5" s="27">
        <f>VLOOKUP($E5,股數New!$E:$BD,2,0)</f>
        <v>9010128</v>
      </c>
      <c r="G5" s="27">
        <f>VLOOKUP($E5,股數New!$E:$BD,4,0)</f>
        <v>9010128</v>
      </c>
      <c r="H5" s="27">
        <f t="shared" si="0"/>
        <v>9010.1280000000006</v>
      </c>
      <c r="I5" s="55" t="str">
        <f>TEXT(H5,"#")</f>
        <v>9010</v>
      </c>
      <c r="J5" s="26">
        <f>VLOOKUP($E5,股價New!$E:$AJ,2,0)</f>
        <v>0</v>
      </c>
      <c r="K5" s="26">
        <f>VLOOKUP($E5,股價New!$E:$AJ,3,0)</f>
        <v>25.2</v>
      </c>
      <c r="L5" s="27">
        <f>ROUND(F5*J5,0)</f>
        <v>0</v>
      </c>
      <c r="M5" s="27">
        <f>ROUND(G5*K5,0)</f>
        <v>227055226</v>
      </c>
      <c r="N5" s="40">
        <f t="shared" si="1"/>
        <v>0</v>
      </c>
      <c r="O5" s="40">
        <f>L5-M5</f>
        <v>-227055226</v>
      </c>
      <c r="P5" s="27">
        <f>L5/1000</f>
        <v>0</v>
      </c>
      <c r="Q5" s="55" t="str">
        <f>TEXT(P5,"#")</f>
        <v/>
      </c>
      <c r="R5" s="27" t="str">
        <f>IF(VLOOKUP($E5,股數New!$E:$BD,3,0)=VLOOKUP($E5,股數New!$E:$BD,2,0),"Correct","Incorrect")</f>
        <v>Correct</v>
      </c>
    </row>
    <row r="6" spans="1:18" x14ac:dyDescent="0.4">
      <c r="A6" s="1">
        <v>1</v>
      </c>
      <c r="B6" s="1" t="s">
        <v>56</v>
      </c>
      <c r="C6" s="2">
        <v>4439</v>
      </c>
      <c r="D6" s="25">
        <v>2</v>
      </c>
      <c r="E6" s="26" t="s">
        <v>76</v>
      </c>
      <c r="F6" s="27">
        <f>VLOOKUP($E6,股數New!$E:$BD,2,0)</f>
        <v>1807000</v>
      </c>
      <c r="G6" s="27">
        <f>VLOOKUP($E6,股數New!$E:$BD,4,0)</f>
        <v>1807000</v>
      </c>
      <c r="H6" s="27">
        <f t="shared" si="0"/>
        <v>1807</v>
      </c>
      <c r="I6" s="55" t="str">
        <f t="shared" ref="I6:I18" si="2">TEXT(H6,"#")</f>
        <v>1807</v>
      </c>
      <c r="J6" s="26">
        <f>VLOOKUP($E6,股價New!$E:$AJ,2,0)</f>
        <v>0</v>
      </c>
      <c r="K6" s="26">
        <f>VLOOKUP($E6,股價New!$E:$AJ,3,0)</f>
        <v>87.3</v>
      </c>
      <c r="L6" s="27">
        <f t="shared" ref="L6:L18" si="3">ROUND(F6*J6,0)</f>
        <v>0</v>
      </c>
      <c r="M6" s="27">
        <f t="shared" ref="M6:M18" si="4">ROUND(G6*K6,0)</f>
        <v>157751100</v>
      </c>
      <c r="N6" s="40">
        <f t="shared" si="1"/>
        <v>0</v>
      </c>
      <c r="O6" s="40">
        <f t="shared" ref="O6:O18" si="5">L6-M6</f>
        <v>-157751100</v>
      </c>
      <c r="P6" s="27">
        <f t="shared" ref="P6:P18" si="6">L6/1000</f>
        <v>0</v>
      </c>
      <c r="Q6" s="55" t="str">
        <f>TEXT(P6,"#")</f>
        <v/>
      </c>
      <c r="R6" s="27" t="str">
        <f>IF(VLOOKUP($E6,股數New!$E:$BD,3,0)=VLOOKUP($E6,股數New!$E:$BD,2,0),"Correct","Incorrect")</f>
        <v>Correct</v>
      </c>
    </row>
    <row r="7" spans="1:18" x14ac:dyDescent="0.4">
      <c r="A7" s="1">
        <v>1</v>
      </c>
      <c r="B7" s="1" t="s">
        <v>56</v>
      </c>
      <c r="C7" s="3">
        <v>6958</v>
      </c>
      <c r="D7" s="25">
        <v>3</v>
      </c>
      <c r="E7" s="26" t="s">
        <v>83</v>
      </c>
      <c r="F7" s="27">
        <f>VLOOKUP($E7,股數New!$E:$BD,2,0)</f>
        <v>1006000</v>
      </c>
      <c r="G7" s="27">
        <f>VLOOKUP($E7,股數New!$E:$BD,4,0)</f>
        <v>1006000</v>
      </c>
      <c r="H7" s="27">
        <f t="shared" si="0"/>
        <v>1006</v>
      </c>
      <c r="I7" s="55" t="str">
        <f t="shared" si="2"/>
        <v>1006</v>
      </c>
      <c r="J7" s="26">
        <f>VLOOKUP($E7,股價New!$E:$AJ,2,0)</f>
        <v>0</v>
      </c>
      <c r="K7" s="26">
        <f>VLOOKUP($E7,股價New!$E:$AJ,3,0)</f>
        <v>21.8</v>
      </c>
      <c r="L7" s="27">
        <f t="shared" si="3"/>
        <v>0</v>
      </c>
      <c r="M7" s="27">
        <f t="shared" si="4"/>
        <v>21930800</v>
      </c>
      <c r="N7" s="40">
        <f t="shared" si="1"/>
        <v>0</v>
      </c>
      <c r="O7" s="40">
        <f>L7-M7</f>
        <v>-21930800</v>
      </c>
      <c r="P7" s="27">
        <f t="shared" si="6"/>
        <v>0</v>
      </c>
      <c r="Q7" s="55" t="str">
        <f>TEXT(P7,"#")</f>
        <v/>
      </c>
      <c r="R7" s="27" t="str">
        <f>IF(VLOOKUP($E7,股數New!$E:$BD,3,0)=VLOOKUP($E7,股數New!$E:$BD,2,0),"Correct","Incorrect")</f>
        <v>Correct</v>
      </c>
    </row>
    <row r="8" spans="1:18" x14ac:dyDescent="0.4">
      <c r="A8" s="1">
        <v>3</v>
      </c>
      <c r="B8" s="1" t="s">
        <v>58</v>
      </c>
      <c r="C8" s="3">
        <v>2248</v>
      </c>
      <c r="D8" s="25">
        <v>4</v>
      </c>
      <c r="E8" s="26" t="s">
        <v>78</v>
      </c>
      <c r="F8" s="27">
        <f>VLOOKUP($E8,股數New!$E:$BD,2,0)</f>
        <v>1823000</v>
      </c>
      <c r="G8" s="27">
        <f>VLOOKUP($E8,股數New!$E:$BD,4,0)</f>
        <v>1823000</v>
      </c>
      <c r="H8" s="27">
        <f>F8/1000</f>
        <v>1823</v>
      </c>
      <c r="I8" s="55" t="str">
        <f t="shared" si="2"/>
        <v>1823</v>
      </c>
      <c r="J8" s="26">
        <f>VLOOKUP($E8,股價New!$E:$AJ,2,0)</f>
        <v>0</v>
      </c>
      <c r="K8" s="26">
        <f>VLOOKUP($E8,股價New!$E:$AJ,3,0)</f>
        <v>49.1</v>
      </c>
      <c r="L8" s="27">
        <f>ROUND(F8*J8,0)</f>
        <v>0</v>
      </c>
      <c r="M8" s="27">
        <f>ROUND(G8*K8,0)</f>
        <v>89509300</v>
      </c>
      <c r="N8" s="40">
        <f>F8-G8</f>
        <v>0</v>
      </c>
      <c r="O8" s="40">
        <f>L8-M8</f>
        <v>-89509300</v>
      </c>
      <c r="P8" s="27">
        <f>L8/1000</f>
        <v>0</v>
      </c>
      <c r="Q8" s="55" t="str">
        <f>TEXT(P8,"#")</f>
        <v/>
      </c>
      <c r="R8" s="27" t="str">
        <f>IF(VLOOKUP($E8,股數New!$E:$BD,3,0)=VLOOKUP($E8,股數New!$E:$BD,2,0),"Correct","Incorrect")</f>
        <v>Correct</v>
      </c>
    </row>
    <row r="9" spans="1:18" hidden="1" x14ac:dyDescent="0.4">
      <c r="A9" s="1">
        <v>2</v>
      </c>
      <c r="B9" s="1" t="s">
        <v>57</v>
      </c>
      <c r="C9" s="3">
        <v>6747</v>
      </c>
      <c r="D9" s="25">
        <v>5</v>
      </c>
      <c r="E9" s="26" t="s">
        <v>77</v>
      </c>
      <c r="F9" s="27">
        <f>VLOOKUP($E9,股數New!$E:$BD,2,0)</f>
        <v>0</v>
      </c>
      <c r="G9" s="27">
        <f>VLOOKUP($E9,股數New!$E:$BD,4,0)</f>
        <v>0</v>
      </c>
      <c r="H9" s="27">
        <f t="shared" si="0"/>
        <v>0</v>
      </c>
      <c r="I9" s="55" t="str">
        <f t="shared" si="2"/>
        <v/>
      </c>
      <c r="J9" s="26">
        <f>VLOOKUP($E9,股價New!$E:$AJ,2,0)</f>
        <v>0</v>
      </c>
      <c r="K9" s="26">
        <f>VLOOKUP($E9,股價New!$E:$AJ,3,0)</f>
        <v>192.5</v>
      </c>
      <c r="L9" s="27">
        <f t="shared" si="3"/>
        <v>0</v>
      </c>
      <c r="M9" s="27">
        <f t="shared" si="4"/>
        <v>0</v>
      </c>
      <c r="N9" s="40">
        <f t="shared" si="1"/>
        <v>0</v>
      </c>
      <c r="O9" s="40">
        <f t="shared" si="5"/>
        <v>0</v>
      </c>
      <c r="P9" s="27">
        <f t="shared" si="6"/>
        <v>0</v>
      </c>
      <c r="Q9" s="55" t="str">
        <f t="shared" ref="Q9:Q18" si="7">TEXT(P9,"#")</f>
        <v/>
      </c>
      <c r="R9" s="27" t="str">
        <f>IF(VLOOKUP($E9,股數New!$E:$BD,3,0)=VLOOKUP($E9,股數New!$E:$BD,2,0),"Correct","Incorrect")</f>
        <v>Correct</v>
      </c>
    </row>
    <row r="10" spans="1:18" x14ac:dyDescent="0.4">
      <c r="A10" s="1">
        <v>3</v>
      </c>
      <c r="B10" s="1" t="s">
        <v>58</v>
      </c>
      <c r="C10" s="3">
        <v>2761</v>
      </c>
      <c r="D10" s="25">
        <v>5</v>
      </c>
      <c r="E10" s="26" t="s">
        <v>80</v>
      </c>
      <c r="F10" s="27">
        <f>VLOOKUP($E10,股數New!$E:$BD,2,0)</f>
        <v>1006279</v>
      </c>
      <c r="G10" s="27">
        <f>VLOOKUP($E10,股數New!$E:$BD,4,0)</f>
        <v>1006279</v>
      </c>
      <c r="H10" s="27">
        <f t="shared" si="0"/>
        <v>1006.279</v>
      </c>
      <c r="I10" s="55" t="str">
        <f t="shared" si="2"/>
        <v>1006</v>
      </c>
      <c r="J10" s="26">
        <f>VLOOKUP($E10,股價New!$E:$AJ,2,0)</f>
        <v>0</v>
      </c>
      <c r="K10" s="26">
        <f>VLOOKUP($E10,股價New!$E:$AJ,3,0)</f>
        <v>23.4</v>
      </c>
      <c r="L10" s="27">
        <f t="shared" si="3"/>
        <v>0</v>
      </c>
      <c r="M10" s="27">
        <f t="shared" si="4"/>
        <v>23546929</v>
      </c>
      <c r="N10" s="40">
        <f t="shared" si="1"/>
        <v>0</v>
      </c>
      <c r="O10" s="40">
        <f t="shared" si="5"/>
        <v>-23546929</v>
      </c>
      <c r="P10" s="27">
        <f t="shared" si="6"/>
        <v>0</v>
      </c>
      <c r="Q10" s="55" t="str">
        <f t="shared" si="7"/>
        <v/>
      </c>
      <c r="R10" s="27" t="str">
        <f>IF(VLOOKUP($E10,股數New!$E:$BD,3,0)=VLOOKUP($E10,股數New!$E:$BD,2,0),"Correct","Incorrect")</f>
        <v>Correct</v>
      </c>
    </row>
    <row r="11" spans="1:18" x14ac:dyDescent="0.4">
      <c r="A11" s="1">
        <v>3</v>
      </c>
      <c r="B11" s="1" t="s">
        <v>58</v>
      </c>
      <c r="C11" s="3">
        <v>4570</v>
      </c>
      <c r="D11" s="25">
        <v>6</v>
      </c>
      <c r="E11" s="26" t="s">
        <v>81</v>
      </c>
      <c r="F11" s="27">
        <f>VLOOKUP($E11,股數New!$E:$BD,2,0)</f>
        <v>1000000</v>
      </c>
      <c r="G11" s="27">
        <f>VLOOKUP($E11,股數New!$E:$BD,4,0)</f>
        <v>1000000</v>
      </c>
      <c r="H11" s="27">
        <f t="shared" si="0"/>
        <v>1000</v>
      </c>
      <c r="I11" s="55" t="str">
        <f t="shared" si="2"/>
        <v>1000</v>
      </c>
      <c r="J11" s="26">
        <f>VLOOKUP($E11,股價New!$E:$AJ,2,0)</f>
        <v>0</v>
      </c>
      <c r="K11" s="26">
        <f>VLOOKUP($E11,股價New!$E:$AJ,3,0)</f>
        <v>74.59</v>
      </c>
      <c r="L11" s="27">
        <f t="shared" si="3"/>
        <v>0</v>
      </c>
      <c r="M11" s="27">
        <f t="shared" si="4"/>
        <v>74590000</v>
      </c>
      <c r="N11" s="40">
        <f t="shared" si="1"/>
        <v>0</v>
      </c>
      <c r="O11" s="40">
        <f t="shared" si="5"/>
        <v>-74590000</v>
      </c>
      <c r="P11" s="27">
        <f t="shared" si="6"/>
        <v>0</v>
      </c>
      <c r="Q11" s="55" t="str">
        <f t="shared" si="7"/>
        <v/>
      </c>
      <c r="R11" s="27" t="str">
        <f>IF(VLOOKUP($E11,股數New!$E:$BD,3,0)=VLOOKUP($E11,股數New!$E:$BD,2,0),"Correct","Incorrect")</f>
        <v>Correct</v>
      </c>
    </row>
    <row r="12" spans="1:18" x14ac:dyDescent="0.4">
      <c r="A12" s="1">
        <v>3</v>
      </c>
      <c r="B12" s="1" t="s">
        <v>58</v>
      </c>
      <c r="C12" s="1">
        <v>6738</v>
      </c>
      <c r="D12" s="25">
        <v>7</v>
      </c>
      <c r="E12" s="26" t="s">
        <v>82</v>
      </c>
      <c r="F12" s="27">
        <f>VLOOKUP($E12,股數New!$E:$BD,2,0)</f>
        <v>596301</v>
      </c>
      <c r="G12" s="27">
        <f>VLOOKUP($E12,股數New!$E:$BD,4,0)</f>
        <v>596301</v>
      </c>
      <c r="H12" s="27">
        <f t="shared" si="0"/>
        <v>596.30100000000004</v>
      </c>
      <c r="I12" s="55" t="str">
        <f t="shared" si="2"/>
        <v>596</v>
      </c>
      <c r="J12" s="26">
        <f>VLOOKUP($E12,股價New!$E:$AJ,2,0)</f>
        <v>0</v>
      </c>
      <c r="K12" s="26">
        <f>VLOOKUP($E12,股價New!$E:$AJ,3,0)</f>
        <v>50.15</v>
      </c>
      <c r="L12" s="27">
        <f t="shared" si="3"/>
        <v>0</v>
      </c>
      <c r="M12" s="27">
        <f t="shared" si="4"/>
        <v>29904495</v>
      </c>
      <c r="N12" s="40">
        <f t="shared" si="1"/>
        <v>0</v>
      </c>
      <c r="O12" s="40">
        <f t="shared" si="5"/>
        <v>-29904495</v>
      </c>
      <c r="P12" s="27">
        <f t="shared" si="6"/>
        <v>0</v>
      </c>
      <c r="Q12" s="55" t="str">
        <f t="shared" si="7"/>
        <v/>
      </c>
      <c r="R12" s="27" t="str">
        <f>IF(VLOOKUP($E12,股數New!$E:$BD,3,0)=VLOOKUP($E12,股數New!$E:$BD,2,0),"Correct","Incorrect")</f>
        <v>Correct</v>
      </c>
    </row>
    <row r="13" spans="1:18" hidden="1" x14ac:dyDescent="0.4">
      <c r="A13" s="1">
        <v>3</v>
      </c>
      <c r="B13" s="1" t="s">
        <v>58</v>
      </c>
      <c r="C13" s="3">
        <v>7555</v>
      </c>
      <c r="D13" s="25">
        <v>8</v>
      </c>
      <c r="E13" s="26" t="s">
        <v>84</v>
      </c>
      <c r="F13" s="27">
        <f>VLOOKUP($E13,股數New!$E:$BD,2,0)</f>
        <v>0</v>
      </c>
      <c r="G13" s="27">
        <f>VLOOKUP($E13,股數New!$E:$BD,4,0)</f>
        <v>0</v>
      </c>
      <c r="H13" s="27">
        <f t="shared" si="0"/>
        <v>0</v>
      </c>
      <c r="I13" s="55" t="str">
        <f t="shared" si="2"/>
        <v/>
      </c>
      <c r="J13" s="26">
        <f>VLOOKUP($E13,股價New!$E:$AJ,2,0)</f>
        <v>0</v>
      </c>
      <c r="K13" s="26" t="str">
        <f>VLOOKUP($E13,股價New!$E:$AJ,3,0)</f>
        <v xml:space="preserve"> </v>
      </c>
      <c r="L13" s="27">
        <f t="shared" si="3"/>
        <v>0</v>
      </c>
      <c r="M13" s="27" t="e">
        <f t="shared" si="4"/>
        <v>#VALUE!</v>
      </c>
      <c r="N13" s="40">
        <f t="shared" si="1"/>
        <v>0</v>
      </c>
      <c r="O13" s="40" t="e">
        <f t="shared" si="5"/>
        <v>#VALUE!</v>
      </c>
      <c r="P13" s="27">
        <f t="shared" si="6"/>
        <v>0</v>
      </c>
      <c r="Q13" s="55" t="str">
        <f t="shared" si="7"/>
        <v/>
      </c>
      <c r="R13" s="27" t="str">
        <f>IF(VLOOKUP($E13,股數New!$E:$BD,3,0)=VLOOKUP($E13,股數New!$E:$BD,2,0),"Correct","Incorrect")</f>
        <v>Correct</v>
      </c>
    </row>
    <row r="14" spans="1:18" x14ac:dyDescent="0.4">
      <c r="C14" s="3"/>
      <c r="D14" s="25">
        <v>8</v>
      </c>
      <c r="E14" s="26" t="s">
        <v>110</v>
      </c>
      <c r="F14" s="27">
        <f>VLOOKUP($E14,股數New!$E:$BD,2,0)</f>
        <v>1200000</v>
      </c>
      <c r="G14" s="27">
        <f>VLOOKUP($E14,股數New!$E:$BD,4,0)</f>
        <v>1200000</v>
      </c>
      <c r="H14" s="27">
        <f t="shared" si="0"/>
        <v>1200</v>
      </c>
      <c r="I14" s="55" t="str">
        <f t="shared" si="2"/>
        <v>1200</v>
      </c>
      <c r="J14" s="26">
        <f>VLOOKUP($E14,股價New!$E:$AJ,2,0)</f>
        <v>0</v>
      </c>
      <c r="K14" s="26">
        <f>VLOOKUP($E14,股價New!$E:$AJ,3,0)</f>
        <v>83.95</v>
      </c>
      <c r="L14" s="27">
        <f t="shared" si="3"/>
        <v>0</v>
      </c>
      <c r="M14" s="27">
        <f t="shared" si="4"/>
        <v>100740000</v>
      </c>
      <c r="N14" s="40">
        <f t="shared" si="1"/>
        <v>0</v>
      </c>
      <c r="O14" s="40">
        <f t="shared" si="5"/>
        <v>-100740000</v>
      </c>
      <c r="P14" s="27">
        <f t="shared" si="6"/>
        <v>0</v>
      </c>
      <c r="Q14" s="55" t="str">
        <f t="shared" si="7"/>
        <v/>
      </c>
      <c r="R14" s="27" t="str">
        <f>IF(VLOOKUP($E14,股數New!$E:$BD,3,0)=VLOOKUP($E14,股數New!$E:$BD,2,0),"Correct","Incorrect")</f>
        <v>Correct</v>
      </c>
    </row>
    <row r="15" spans="1:18" x14ac:dyDescent="0.4">
      <c r="C15" s="3"/>
      <c r="D15" s="25">
        <v>9</v>
      </c>
      <c r="E15" s="26" t="s">
        <v>112</v>
      </c>
      <c r="F15" s="27">
        <f>VLOOKUP($E15,股數New!$E:$BD,2,0)</f>
        <v>276000</v>
      </c>
      <c r="G15" s="27">
        <f>VLOOKUP($E15,股數New!$E:$BD,4,0)</f>
        <v>276000</v>
      </c>
      <c r="H15" s="27">
        <f t="shared" si="0"/>
        <v>276</v>
      </c>
      <c r="I15" s="55" t="str">
        <f t="shared" si="2"/>
        <v>276</v>
      </c>
      <c r="J15" s="26">
        <f>VLOOKUP($E15,股價New!$E:$AJ,2,0)</f>
        <v>0</v>
      </c>
      <c r="K15" s="26">
        <f>VLOOKUP($E15,股價New!$E:$AJ,3,0)</f>
        <v>123.29</v>
      </c>
      <c r="L15" s="27">
        <f t="shared" si="3"/>
        <v>0</v>
      </c>
      <c r="M15" s="27">
        <f t="shared" si="4"/>
        <v>34028040</v>
      </c>
      <c r="N15" s="40">
        <f t="shared" si="1"/>
        <v>0</v>
      </c>
      <c r="O15" s="40">
        <f t="shared" si="5"/>
        <v>-34028040</v>
      </c>
      <c r="P15" s="27">
        <f t="shared" si="6"/>
        <v>0</v>
      </c>
      <c r="Q15" s="55" t="str">
        <f t="shared" si="7"/>
        <v/>
      </c>
      <c r="R15" s="27" t="str">
        <f>IF(VLOOKUP($E15,股數New!$E:$BD,3,0)=VLOOKUP($E15,股數New!$E:$BD,2,0),"Correct","Incorrect")</f>
        <v>Correct</v>
      </c>
    </row>
    <row r="16" spans="1:18" x14ac:dyDescent="0.4">
      <c r="D16" s="25">
        <v>10</v>
      </c>
      <c r="E16" s="63" t="s">
        <v>117</v>
      </c>
      <c r="F16" s="27">
        <f>VLOOKUP($E16,股數New!$E:$BD,2,0)</f>
        <v>1600000</v>
      </c>
      <c r="G16" s="27">
        <f>VLOOKUP($E16,股數New!$E:$BD,4,0)</f>
        <v>1600000</v>
      </c>
      <c r="H16" s="27">
        <f t="shared" ref="H16" si="8">F16/1000</f>
        <v>1600</v>
      </c>
      <c r="I16" s="55" t="str">
        <f t="shared" si="2"/>
        <v>1600</v>
      </c>
      <c r="J16" s="26">
        <f>VLOOKUP($E16,股價New!$E:$AJ,2,0)</f>
        <v>0</v>
      </c>
      <c r="K16" s="26">
        <f>VLOOKUP($E16,股價New!$E:$AJ,3,0)</f>
        <v>44.95</v>
      </c>
      <c r="L16" s="27">
        <f t="shared" ref="L16" si="9">ROUND(F16*J16,0)</f>
        <v>0</v>
      </c>
      <c r="M16" s="27">
        <f t="shared" ref="M16" si="10">ROUND(G16*K16,0)</f>
        <v>71920000</v>
      </c>
      <c r="N16" s="40">
        <f t="shared" ref="N16" si="11">F16-G16</f>
        <v>0</v>
      </c>
      <c r="O16" s="40">
        <f t="shared" ref="O16" si="12">L16-M16</f>
        <v>-71920000</v>
      </c>
      <c r="P16" s="27">
        <f t="shared" ref="P16" si="13">L16/1000</f>
        <v>0</v>
      </c>
      <c r="Q16" s="55" t="str">
        <f t="shared" ref="Q16" si="14">TEXT(P16,"#")</f>
        <v/>
      </c>
      <c r="R16" s="27" t="str">
        <f>IF(VLOOKUP($E16,股數New!$E:$BD,3,0)=VLOOKUP($E16,股數New!$E:$BD,2,0),"Correct","Incorrect")</f>
        <v>Correct</v>
      </c>
    </row>
    <row r="17" spans="1:18" x14ac:dyDescent="0.4">
      <c r="A17" s="1">
        <v>3</v>
      </c>
      <c r="B17" s="1" t="s">
        <v>58</v>
      </c>
      <c r="C17" s="3">
        <v>8458</v>
      </c>
      <c r="D17" s="25">
        <v>11</v>
      </c>
      <c r="E17" s="26" t="s">
        <v>21</v>
      </c>
      <c r="F17" s="27">
        <f>VLOOKUP($E17,股數New!$E:$BD,2,0)</f>
        <v>506674</v>
      </c>
      <c r="G17" s="27">
        <f>VLOOKUP($E17,股數New!$E:$BD,4,0)</f>
        <v>506674</v>
      </c>
      <c r="H17" s="27">
        <f t="shared" si="0"/>
        <v>506.67399999999998</v>
      </c>
      <c r="I17" s="55" t="str">
        <f t="shared" si="2"/>
        <v>507</v>
      </c>
      <c r="J17" s="26">
        <f>VLOOKUP($E17,股價New!$E:$AJ,2,0)</f>
        <v>0</v>
      </c>
      <c r="K17" s="26">
        <f>VLOOKUP($E17,股價New!$E:$AJ,3,0)</f>
        <v>19.309999999999999</v>
      </c>
      <c r="L17" s="27">
        <f t="shared" si="3"/>
        <v>0</v>
      </c>
      <c r="M17" s="27">
        <f t="shared" si="4"/>
        <v>9783875</v>
      </c>
      <c r="N17" s="40">
        <f t="shared" si="1"/>
        <v>0</v>
      </c>
      <c r="O17" s="40">
        <f t="shared" si="5"/>
        <v>-9783875</v>
      </c>
      <c r="P17" s="27">
        <f t="shared" si="6"/>
        <v>0</v>
      </c>
      <c r="Q17" s="55" t="str">
        <f t="shared" si="7"/>
        <v/>
      </c>
      <c r="R17" s="27" t="str">
        <f>IF(VLOOKUP($E17,股數New!$E:$BD,3,0)=VLOOKUP($E17,股數New!$E:$BD,2,0),"Correct","Incorrect")</f>
        <v>Correct</v>
      </c>
    </row>
    <row r="18" spans="1:18" x14ac:dyDescent="0.4">
      <c r="A18" s="1">
        <v>4</v>
      </c>
      <c r="B18" s="1" t="s">
        <v>59</v>
      </c>
      <c r="C18" s="1" t="s">
        <v>55</v>
      </c>
      <c r="D18" s="25">
        <v>12</v>
      </c>
      <c r="E18" s="26" t="s">
        <v>54</v>
      </c>
      <c r="F18" s="27">
        <f>VLOOKUP($E18,股數New!$E:$BD,2,0)</f>
        <v>396056</v>
      </c>
      <c r="G18" s="27">
        <f>VLOOKUP($E18,股數New!$E:$BD,4,0)</f>
        <v>396056</v>
      </c>
      <c r="H18" s="27">
        <f t="shared" si="0"/>
        <v>396.05599999999998</v>
      </c>
      <c r="I18" s="55" t="str">
        <f t="shared" si="2"/>
        <v>396</v>
      </c>
      <c r="J18" s="26" t="e">
        <f>VLOOKUP($E18,股價New!$E:$AJ,2,0)</f>
        <v>#DIV/0!</v>
      </c>
      <c r="K18" s="26">
        <f>VLOOKUP($E18,股價New!$E:$AJ,3,0)</f>
        <v>23.5</v>
      </c>
      <c r="L18" s="27" t="e">
        <f t="shared" si="3"/>
        <v>#DIV/0!</v>
      </c>
      <c r="M18" s="27">
        <f t="shared" si="4"/>
        <v>9307316</v>
      </c>
      <c r="N18" s="40">
        <f t="shared" si="1"/>
        <v>0</v>
      </c>
      <c r="O18" s="40" t="e">
        <f t="shared" si="5"/>
        <v>#DIV/0!</v>
      </c>
      <c r="P18" s="27" t="e">
        <f t="shared" si="6"/>
        <v>#DIV/0!</v>
      </c>
      <c r="Q18" s="55" t="e">
        <f t="shared" si="7"/>
        <v>#DIV/0!</v>
      </c>
      <c r="R18" s="27" t="str">
        <f>IF(VLOOKUP($E18,股數New!$E:$BD,3,0)=VLOOKUP($E18,股數New!$E:$BD,2,0),"Correct","Incorrect")</f>
        <v>Correct</v>
      </c>
    </row>
    <row r="19" spans="1:18" hidden="1" x14ac:dyDescent="0.4">
      <c r="D19" s="25">
        <v>14</v>
      </c>
      <c r="E19" s="63"/>
      <c r="F19" s="66"/>
      <c r="G19" s="66"/>
      <c r="H19" s="66"/>
      <c r="I19" s="66"/>
      <c r="J19" s="67"/>
      <c r="K19" s="67"/>
      <c r="L19" s="66"/>
      <c r="M19" s="66"/>
      <c r="N19" s="68"/>
      <c r="O19" s="68"/>
      <c r="P19" s="27"/>
      <c r="R19" s="69"/>
    </row>
    <row r="20" spans="1:18" hidden="1" x14ac:dyDescent="0.4">
      <c r="D20" s="25"/>
      <c r="E20" s="73"/>
      <c r="F20" s="74"/>
      <c r="G20" s="74"/>
      <c r="H20" s="74"/>
      <c r="I20" s="74"/>
      <c r="J20" s="74"/>
      <c r="K20" s="74"/>
      <c r="L20" s="74"/>
      <c r="M20" s="74"/>
      <c r="N20" s="74"/>
      <c r="O20" s="59" t="e">
        <f>SUM(O4:O18)</f>
        <v>#VALUE!</v>
      </c>
      <c r="P20" s="44"/>
    </row>
  </sheetData>
  <sheetProtection algorithmName="SHA-512" hashValue="v/d3zfeBW7fYWpo58qR8SWN2Yzg7XiT4nYTV/UF8odLL8VkTMMxk2cmeU4lZCX5jyBt+AQoL5Wx8BuOUmZKfLw==" saltValue="zvqKd/sobpMZev4bZlN3WQ==" spinCount="100000" sheet="1" formatColumns="0"/>
  <protectedRanges>
    <protectedRange sqref="E1" name="範圍1"/>
  </protectedRanges>
  <mergeCells count="6">
    <mergeCell ref="N2:O2"/>
    <mergeCell ref="E20:N20"/>
    <mergeCell ref="F2:F3"/>
    <mergeCell ref="R2:R3"/>
    <mergeCell ref="Q2:Q3"/>
    <mergeCell ref="I2:I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798BC-3F70-40A2-B5F7-0318B45224EA}">
  <sheetPr codeName="工作表7"/>
  <dimension ref="A1:DC17"/>
  <sheetViews>
    <sheetView workbookViewId="0">
      <pane xSplit="6" topLeftCell="G1" activePane="topRight" state="frozen"/>
      <selection pane="topRight" activeCell="G3" sqref="G3"/>
    </sheetView>
  </sheetViews>
  <sheetFormatPr defaultRowHeight="17" x14ac:dyDescent="0.4"/>
  <cols>
    <col min="1" max="1" width="5.36328125" bestFit="1" customWidth="1"/>
    <col min="2" max="2" width="9.08984375" bestFit="1" customWidth="1"/>
    <col min="3" max="3" width="11.81640625" bestFit="1" customWidth="1"/>
    <col min="4" max="4" width="5.36328125" bestFit="1" customWidth="1"/>
    <col min="5" max="5" width="31" bestFit="1" customWidth="1"/>
    <col min="6" max="6" width="13.08984375" bestFit="1" customWidth="1"/>
    <col min="7" max="54" width="15" customWidth="1"/>
    <col min="55" max="55" width="15" customWidth="1" collapsed="1"/>
    <col min="56" max="58" width="15" customWidth="1"/>
    <col min="59" max="59" width="12.453125" customWidth="1"/>
    <col min="60" max="62" width="12.1796875" customWidth="1"/>
    <col min="63" max="67" width="11" bestFit="1" customWidth="1"/>
    <col min="68" max="68" width="12.1796875" bestFit="1" customWidth="1"/>
    <col min="69" max="70" width="12.08984375" customWidth="1"/>
    <col min="71" max="71" width="11.90625" bestFit="1" customWidth="1"/>
    <col min="72" max="72" width="11.90625" customWidth="1"/>
    <col min="73" max="73" width="11.90625" bestFit="1" customWidth="1"/>
    <col min="74" max="74" width="11.90625" customWidth="1"/>
    <col min="75" max="103" width="11.90625" bestFit="1" customWidth="1"/>
  </cols>
  <sheetData>
    <row r="1" spans="1:107" x14ac:dyDescent="0.4">
      <c r="A1" s="1"/>
      <c r="B1" s="1"/>
      <c r="C1" s="1"/>
      <c r="D1" s="29"/>
      <c r="E1" s="34">
        <v>1</v>
      </c>
      <c r="F1" s="34">
        <v>2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</row>
    <row r="2" spans="1:107" x14ac:dyDescent="0.4">
      <c r="A2" s="1" t="s">
        <v>62</v>
      </c>
      <c r="B2" s="1" t="s">
        <v>60</v>
      </c>
      <c r="C2" s="1" t="s">
        <v>61</v>
      </c>
      <c r="D2" s="31" t="s">
        <v>63</v>
      </c>
      <c r="E2" s="31" t="s">
        <v>5</v>
      </c>
      <c r="F2" s="32" t="s">
        <v>73</v>
      </c>
      <c r="G2" s="47">
        <v>45819</v>
      </c>
      <c r="H2" s="47">
        <v>45818</v>
      </c>
      <c r="I2" s="47">
        <v>45817</v>
      </c>
      <c r="J2" s="47">
        <v>45814</v>
      </c>
      <c r="K2" s="47">
        <v>45813</v>
      </c>
      <c r="L2" s="47">
        <v>45812</v>
      </c>
      <c r="M2" s="47">
        <v>45811</v>
      </c>
      <c r="N2" s="47">
        <v>45810</v>
      </c>
      <c r="O2" s="47">
        <v>45806</v>
      </c>
      <c r="P2" s="47">
        <v>45805</v>
      </c>
      <c r="Q2" s="47">
        <v>45804</v>
      </c>
      <c r="R2" s="47">
        <v>45803</v>
      </c>
      <c r="S2" s="47">
        <v>45800</v>
      </c>
      <c r="T2" s="47">
        <v>45799</v>
      </c>
      <c r="U2" s="47">
        <v>45798</v>
      </c>
      <c r="V2" s="47">
        <v>45797</v>
      </c>
      <c r="W2" s="47">
        <v>45796</v>
      </c>
      <c r="X2" s="47">
        <v>45793</v>
      </c>
      <c r="Y2" s="47">
        <v>45792</v>
      </c>
      <c r="Z2" s="47">
        <v>45791</v>
      </c>
      <c r="AA2" s="47">
        <v>45790</v>
      </c>
      <c r="AB2" s="47">
        <v>45789</v>
      </c>
      <c r="AC2" s="47">
        <v>45786</v>
      </c>
      <c r="AD2" s="47">
        <v>45785</v>
      </c>
      <c r="AE2" s="47">
        <v>45784</v>
      </c>
      <c r="AF2" s="47">
        <v>45783</v>
      </c>
      <c r="AG2" s="47">
        <v>45782</v>
      </c>
      <c r="AH2" s="47">
        <v>45779</v>
      </c>
      <c r="AI2" s="47">
        <v>45777</v>
      </c>
      <c r="AJ2" s="47">
        <v>45776</v>
      </c>
      <c r="AK2" s="47">
        <v>45775</v>
      </c>
      <c r="AL2" s="47">
        <v>45772</v>
      </c>
      <c r="AM2" s="47">
        <v>45771</v>
      </c>
      <c r="AN2" s="47">
        <v>45770</v>
      </c>
      <c r="AO2" s="47">
        <v>45769</v>
      </c>
      <c r="AP2" s="47">
        <v>45768</v>
      </c>
      <c r="AQ2" s="47">
        <v>45765</v>
      </c>
      <c r="AR2" s="47">
        <v>45764</v>
      </c>
      <c r="AS2" s="47">
        <v>45763</v>
      </c>
      <c r="AT2" s="47">
        <v>45762</v>
      </c>
      <c r="AU2" s="47">
        <v>45761</v>
      </c>
      <c r="AV2" s="47">
        <v>45758</v>
      </c>
      <c r="AW2" s="47">
        <v>45757</v>
      </c>
      <c r="AX2" s="47">
        <v>45756</v>
      </c>
      <c r="AY2" s="47">
        <v>45755</v>
      </c>
      <c r="AZ2" s="47">
        <v>45754</v>
      </c>
      <c r="BA2" s="47">
        <v>45749</v>
      </c>
      <c r="BB2" s="47">
        <v>45748</v>
      </c>
      <c r="BC2" s="47">
        <v>45747</v>
      </c>
      <c r="BD2" s="47">
        <v>45744</v>
      </c>
      <c r="BE2" s="47">
        <v>45743</v>
      </c>
      <c r="BF2" s="47">
        <v>45742</v>
      </c>
      <c r="BG2" s="47">
        <v>45741</v>
      </c>
      <c r="BH2" s="47">
        <v>45740</v>
      </c>
      <c r="BI2" s="47">
        <v>45737</v>
      </c>
      <c r="BJ2" s="47">
        <v>45736</v>
      </c>
      <c r="BK2" s="47">
        <v>45735</v>
      </c>
      <c r="BL2" s="47">
        <v>45733</v>
      </c>
      <c r="BM2" s="47">
        <v>45730</v>
      </c>
      <c r="BN2" s="47">
        <v>45729</v>
      </c>
      <c r="BO2" s="47">
        <v>45728</v>
      </c>
      <c r="BP2" s="47">
        <v>45727</v>
      </c>
      <c r="BQ2" s="47">
        <v>45726</v>
      </c>
      <c r="BR2" s="47">
        <v>45723</v>
      </c>
      <c r="BS2" s="47">
        <v>45722</v>
      </c>
      <c r="BT2" s="47">
        <v>45721</v>
      </c>
      <c r="BU2" s="47">
        <v>45720</v>
      </c>
      <c r="BV2" s="47">
        <v>45719</v>
      </c>
      <c r="BW2" s="47">
        <v>45714</v>
      </c>
      <c r="BX2" s="47">
        <v>45713</v>
      </c>
      <c r="BY2" s="47">
        <v>45709</v>
      </c>
      <c r="BZ2" s="47">
        <v>45708</v>
      </c>
      <c r="CA2" s="47">
        <v>45707</v>
      </c>
      <c r="CB2" s="47">
        <v>45706</v>
      </c>
      <c r="CC2" s="47">
        <v>45705</v>
      </c>
      <c r="CD2" s="47">
        <v>45702</v>
      </c>
      <c r="CE2" s="47">
        <v>45651</v>
      </c>
      <c r="CF2" s="47">
        <v>45651</v>
      </c>
      <c r="CG2" s="47">
        <v>45622</v>
      </c>
      <c r="CH2" s="47">
        <v>45603</v>
      </c>
      <c r="CI2" s="47">
        <v>45602</v>
      </c>
      <c r="CJ2" s="47">
        <v>45601</v>
      </c>
      <c r="CK2" s="47">
        <v>45600</v>
      </c>
      <c r="CL2" s="57">
        <v>45579</v>
      </c>
      <c r="CM2" s="57">
        <v>45580</v>
      </c>
      <c r="CN2" s="57">
        <v>45581</v>
      </c>
      <c r="CO2" s="57">
        <v>45582</v>
      </c>
      <c r="CP2" s="57">
        <v>45583</v>
      </c>
      <c r="CQ2" s="57">
        <v>45586</v>
      </c>
      <c r="CR2" s="57">
        <v>45587</v>
      </c>
      <c r="CS2" s="57">
        <v>45588</v>
      </c>
      <c r="CT2" s="57">
        <v>45589</v>
      </c>
      <c r="CU2" s="57">
        <v>45590</v>
      </c>
      <c r="CV2" s="47">
        <v>45593</v>
      </c>
      <c r="CW2" s="47">
        <v>45594</v>
      </c>
      <c r="CX2" s="47">
        <v>45595</v>
      </c>
      <c r="CY2" s="47">
        <v>45597</v>
      </c>
      <c r="DA2" s="24"/>
      <c r="DB2" s="24"/>
      <c r="DC2" s="24"/>
    </row>
    <row r="3" spans="1:107" x14ac:dyDescent="0.4">
      <c r="A3" s="1">
        <v>1</v>
      </c>
      <c r="B3" s="1" t="s">
        <v>56</v>
      </c>
      <c r="C3" s="3">
        <v>2250</v>
      </c>
      <c r="D3" s="25">
        <v>1</v>
      </c>
      <c r="E3" s="26" t="s">
        <v>75</v>
      </c>
      <c r="F3" s="33">
        <f>VLOOKUP(E3,工作表2!A:D,4,0)</f>
        <v>0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L3" s="27">
        <v>0</v>
      </c>
      <c r="M3" s="27">
        <v>0</v>
      </c>
      <c r="N3" s="27">
        <v>0</v>
      </c>
      <c r="O3" s="27">
        <v>0</v>
      </c>
      <c r="P3" s="27">
        <v>0</v>
      </c>
      <c r="Q3" s="27">
        <v>0</v>
      </c>
      <c r="R3" s="27">
        <v>0</v>
      </c>
      <c r="S3" s="27">
        <v>0</v>
      </c>
      <c r="T3" s="27">
        <v>0</v>
      </c>
      <c r="U3" s="27">
        <v>0</v>
      </c>
      <c r="V3" s="27">
        <v>0</v>
      </c>
      <c r="W3" s="27">
        <v>0</v>
      </c>
      <c r="X3" s="27">
        <v>0</v>
      </c>
      <c r="Y3" s="27">
        <v>0</v>
      </c>
      <c r="Z3" s="27">
        <v>0</v>
      </c>
      <c r="AA3" s="27">
        <v>0</v>
      </c>
      <c r="AB3" s="27">
        <v>0</v>
      </c>
      <c r="AC3" s="27">
        <v>0</v>
      </c>
      <c r="AD3" s="27">
        <v>0</v>
      </c>
      <c r="AE3" s="27">
        <v>0</v>
      </c>
      <c r="AF3" s="27">
        <v>0</v>
      </c>
      <c r="AG3" s="27">
        <v>0</v>
      </c>
      <c r="AH3" s="27">
        <v>0</v>
      </c>
      <c r="AI3" s="27">
        <v>0</v>
      </c>
      <c r="AJ3" s="27">
        <v>0</v>
      </c>
      <c r="AK3" s="27">
        <v>0</v>
      </c>
      <c r="AL3" s="27">
        <v>0</v>
      </c>
      <c r="AM3" s="27">
        <v>0</v>
      </c>
      <c r="AN3" s="27">
        <v>0</v>
      </c>
      <c r="AO3" s="27">
        <v>0</v>
      </c>
      <c r="AP3" s="27">
        <v>0</v>
      </c>
      <c r="AQ3" s="27">
        <v>0</v>
      </c>
      <c r="AR3" s="27">
        <v>0</v>
      </c>
      <c r="AS3" s="27">
        <v>0</v>
      </c>
      <c r="AT3" s="27">
        <v>0</v>
      </c>
      <c r="AU3" s="27">
        <v>0</v>
      </c>
      <c r="AV3" s="27">
        <v>0</v>
      </c>
      <c r="AW3" s="27">
        <v>0</v>
      </c>
      <c r="AX3" s="27">
        <v>0</v>
      </c>
      <c r="AY3" s="27">
        <v>0</v>
      </c>
      <c r="AZ3" s="27">
        <v>0</v>
      </c>
      <c r="BA3" s="27">
        <v>0</v>
      </c>
      <c r="BB3" s="27">
        <v>0</v>
      </c>
      <c r="BC3" s="27">
        <v>0</v>
      </c>
      <c r="BD3" s="27">
        <v>0</v>
      </c>
      <c r="BE3" s="27">
        <v>0</v>
      </c>
      <c r="BF3" s="27">
        <v>0</v>
      </c>
      <c r="BG3" s="27">
        <v>0</v>
      </c>
      <c r="BH3" s="27">
        <v>0</v>
      </c>
      <c r="BI3" s="27">
        <v>0</v>
      </c>
      <c r="BJ3" s="27">
        <v>0</v>
      </c>
      <c r="BK3" s="27">
        <v>0</v>
      </c>
      <c r="BL3" s="27">
        <v>0</v>
      </c>
      <c r="BM3" s="27">
        <v>0</v>
      </c>
      <c r="BN3" s="27">
        <v>0</v>
      </c>
      <c r="BO3" s="27">
        <v>0</v>
      </c>
      <c r="BP3" s="27">
        <v>0</v>
      </c>
      <c r="BQ3" s="27">
        <v>0</v>
      </c>
      <c r="BR3" s="27">
        <v>0</v>
      </c>
      <c r="BS3" s="27">
        <v>0</v>
      </c>
      <c r="BT3" s="27">
        <v>0</v>
      </c>
      <c r="BU3" s="27">
        <v>0</v>
      </c>
      <c r="BV3" s="27">
        <v>0</v>
      </c>
      <c r="BW3" s="27">
        <v>0</v>
      </c>
      <c r="BX3" s="27">
        <v>0</v>
      </c>
      <c r="BY3" s="27">
        <v>0</v>
      </c>
      <c r="BZ3" s="27">
        <v>0</v>
      </c>
      <c r="CA3" s="27">
        <v>0</v>
      </c>
      <c r="CB3" s="27">
        <v>0</v>
      </c>
      <c r="CC3" s="27">
        <v>0</v>
      </c>
      <c r="CD3" s="27">
        <v>0</v>
      </c>
      <c r="CE3" s="27">
        <v>212905</v>
      </c>
      <c r="CF3" s="27">
        <v>212905</v>
      </c>
      <c r="CG3" s="27">
        <v>297905</v>
      </c>
      <c r="CH3" s="27">
        <v>297905</v>
      </c>
      <c r="CI3" s="27">
        <v>297905</v>
      </c>
      <c r="CJ3" s="27">
        <v>297905</v>
      </c>
      <c r="CK3" s="27">
        <v>297905</v>
      </c>
      <c r="CL3" s="27">
        <v>297905</v>
      </c>
      <c r="CM3" s="27">
        <v>297905</v>
      </c>
      <c r="CN3" s="27">
        <v>297905</v>
      </c>
      <c r="CO3" s="27">
        <v>297905</v>
      </c>
      <c r="CP3" s="27">
        <v>297905</v>
      </c>
      <c r="CQ3" s="27">
        <v>297905</v>
      </c>
      <c r="CR3" s="27">
        <v>297905</v>
      </c>
      <c r="CS3" s="27">
        <v>297905</v>
      </c>
      <c r="CT3" s="27">
        <v>297905</v>
      </c>
      <c r="CU3" s="27">
        <v>297905</v>
      </c>
      <c r="CV3" s="27">
        <v>297905</v>
      </c>
      <c r="CW3" s="27">
        <v>297905</v>
      </c>
      <c r="CX3" s="27">
        <v>297905</v>
      </c>
      <c r="CY3" s="27">
        <v>297905</v>
      </c>
      <c r="DA3" s="24"/>
    </row>
    <row r="4" spans="1:107" x14ac:dyDescent="0.4">
      <c r="A4" s="1">
        <v>1</v>
      </c>
      <c r="B4" s="1" t="s">
        <v>56</v>
      </c>
      <c r="C4" s="3">
        <v>2646</v>
      </c>
      <c r="D4" s="25">
        <v>2</v>
      </c>
      <c r="E4" s="26" t="s">
        <v>79</v>
      </c>
      <c r="F4" s="33">
        <f>VLOOKUP(E4,工作表2!A:D,4,0)</f>
        <v>9010128</v>
      </c>
      <c r="G4" s="27">
        <v>9010128</v>
      </c>
      <c r="H4" s="27">
        <v>9010128</v>
      </c>
      <c r="I4" s="27">
        <v>9010128</v>
      </c>
      <c r="J4" s="27">
        <v>9010128</v>
      </c>
      <c r="K4" s="27">
        <v>9010128</v>
      </c>
      <c r="L4" s="27">
        <v>9010128</v>
      </c>
      <c r="M4" s="27">
        <v>9010128</v>
      </c>
      <c r="N4" s="27">
        <v>9010128</v>
      </c>
      <c r="O4" s="27">
        <v>9010128</v>
      </c>
      <c r="P4" s="27">
        <v>9010128</v>
      </c>
      <c r="Q4" s="27">
        <v>9010128</v>
      </c>
      <c r="R4" s="27">
        <v>9010128</v>
      </c>
      <c r="S4" s="27">
        <v>9010128</v>
      </c>
      <c r="T4" s="27">
        <v>9010128</v>
      </c>
      <c r="U4" s="27">
        <v>9010128</v>
      </c>
      <c r="V4" s="27">
        <v>9010128</v>
      </c>
      <c r="W4" s="27">
        <v>9010128</v>
      </c>
      <c r="X4" s="27">
        <v>9010128</v>
      </c>
      <c r="Y4" s="27">
        <v>9010128</v>
      </c>
      <c r="Z4" s="27">
        <v>9010128</v>
      </c>
      <c r="AA4" s="27">
        <v>9010128</v>
      </c>
      <c r="AB4" s="27">
        <v>9010128</v>
      </c>
      <c r="AC4" s="27">
        <v>9010128</v>
      </c>
      <c r="AD4" s="27">
        <v>9010128</v>
      </c>
      <c r="AE4" s="27">
        <v>9010128</v>
      </c>
      <c r="AF4" s="27">
        <v>9010128</v>
      </c>
      <c r="AG4" s="27">
        <v>9010128</v>
      </c>
      <c r="AH4" s="27">
        <v>9010128</v>
      </c>
      <c r="AI4" s="27">
        <v>9010128</v>
      </c>
      <c r="AJ4" s="27">
        <v>9010128</v>
      </c>
      <c r="AK4" s="27">
        <v>9010128</v>
      </c>
      <c r="AL4" s="27">
        <v>9010128</v>
      </c>
      <c r="AM4" s="27">
        <v>9010128</v>
      </c>
      <c r="AN4" s="27">
        <v>9010128</v>
      </c>
      <c r="AO4" s="27">
        <v>9010128</v>
      </c>
      <c r="AP4" s="27">
        <v>9010128</v>
      </c>
      <c r="AQ4" s="27">
        <v>9010128</v>
      </c>
      <c r="AR4" s="27">
        <v>9010128</v>
      </c>
      <c r="AS4" s="27">
        <v>9010128</v>
      </c>
      <c r="AT4" s="27">
        <v>9010128</v>
      </c>
      <c r="AU4" s="27">
        <v>9010128</v>
      </c>
      <c r="AV4" s="27">
        <v>9010128</v>
      </c>
      <c r="AW4" s="27">
        <v>9010128</v>
      </c>
      <c r="AX4" s="27">
        <v>9010128</v>
      </c>
      <c r="AY4" s="27">
        <v>9010128</v>
      </c>
      <c r="AZ4" s="27">
        <v>9010128</v>
      </c>
      <c r="BA4" s="27">
        <v>9010128</v>
      </c>
      <c r="BB4" s="27">
        <v>9010128</v>
      </c>
      <c r="BC4" s="27">
        <v>9010128</v>
      </c>
      <c r="BD4" s="27">
        <v>9010128</v>
      </c>
      <c r="BE4" s="27">
        <v>9010128</v>
      </c>
      <c r="BF4" s="27">
        <v>9010128</v>
      </c>
      <c r="BG4" s="27">
        <v>9010128</v>
      </c>
      <c r="BH4" s="27">
        <v>9010128</v>
      </c>
      <c r="BI4" s="27">
        <v>9010128</v>
      </c>
      <c r="BJ4" s="27">
        <v>9010128</v>
      </c>
      <c r="BK4" s="27">
        <v>9010128</v>
      </c>
      <c r="BL4" s="27">
        <v>9010128</v>
      </c>
      <c r="BM4" s="27">
        <v>9010128</v>
      </c>
      <c r="BN4" s="27">
        <v>9010128</v>
      </c>
      <c r="BO4" s="27">
        <v>9010128</v>
      </c>
      <c r="BP4" s="27">
        <v>9010128</v>
      </c>
      <c r="BQ4" s="27">
        <v>9010128</v>
      </c>
      <c r="BR4" s="27">
        <v>9010128</v>
      </c>
      <c r="BS4" s="27">
        <v>9010128</v>
      </c>
      <c r="BT4" s="27">
        <v>9010128</v>
      </c>
      <c r="BU4" s="27">
        <v>9010128</v>
      </c>
      <c r="BV4" s="27">
        <v>9010128</v>
      </c>
      <c r="BW4" s="27">
        <v>9010128</v>
      </c>
      <c r="BX4" s="27">
        <v>9010128</v>
      </c>
      <c r="BY4" s="27">
        <v>9010128</v>
      </c>
      <c r="BZ4" s="27">
        <v>9010128</v>
      </c>
      <c r="CA4" s="27">
        <v>9010128</v>
      </c>
      <c r="CB4" s="27">
        <v>9010128</v>
      </c>
      <c r="CC4" s="27">
        <v>9010128</v>
      </c>
      <c r="CD4" s="27">
        <v>9010128</v>
      </c>
      <c r="CE4" s="27">
        <v>9010128</v>
      </c>
      <c r="CF4" s="27">
        <v>9010128</v>
      </c>
      <c r="CG4" s="27">
        <v>9010128</v>
      </c>
      <c r="CH4" s="27">
        <v>9010128</v>
      </c>
      <c r="CI4" s="27">
        <v>9010128</v>
      </c>
      <c r="CJ4" s="27">
        <v>9010128</v>
      </c>
      <c r="CK4" s="27">
        <v>9010128</v>
      </c>
      <c r="CL4" s="27">
        <v>9102100</v>
      </c>
      <c r="CM4" s="27">
        <v>8902100</v>
      </c>
      <c r="CN4" s="27">
        <v>10002100</v>
      </c>
      <c r="CO4" s="27">
        <v>9802100</v>
      </c>
      <c r="CP4" s="27">
        <v>9602100</v>
      </c>
      <c r="CQ4" s="27">
        <v>9402100</v>
      </c>
      <c r="CR4" s="27">
        <v>9202100</v>
      </c>
      <c r="CS4" s="27">
        <v>9010128</v>
      </c>
      <c r="CT4" s="27">
        <v>9010128</v>
      </c>
      <c r="CU4" s="27">
        <v>9010128</v>
      </c>
      <c r="CV4" s="27">
        <v>9010128</v>
      </c>
      <c r="CW4" s="27">
        <v>9010128</v>
      </c>
      <c r="CX4" s="27">
        <v>9010128</v>
      </c>
      <c r="CY4" s="27">
        <v>9010128</v>
      </c>
      <c r="DA4" s="24"/>
    </row>
    <row r="5" spans="1:107" x14ac:dyDescent="0.4">
      <c r="A5" s="1">
        <v>1</v>
      </c>
      <c r="B5" s="1" t="s">
        <v>56</v>
      </c>
      <c r="C5" s="2">
        <v>4439</v>
      </c>
      <c r="D5" s="25">
        <v>3</v>
      </c>
      <c r="E5" s="26" t="s">
        <v>76</v>
      </c>
      <c r="F5" s="33">
        <f>VLOOKUP(E5,工作表2!A:D,4,0)</f>
        <v>1807000</v>
      </c>
      <c r="G5" s="27">
        <v>1807000</v>
      </c>
      <c r="H5" s="27">
        <v>1807000</v>
      </c>
      <c r="I5" s="27">
        <v>1807000</v>
      </c>
      <c r="J5" s="27">
        <v>1807000</v>
      </c>
      <c r="K5" s="27">
        <v>1807000</v>
      </c>
      <c r="L5" s="27">
        <v>1807000</v>
      </c>
      <c r="M5" s="27">
        <v>1807000</v>
      </c>
      <c r="N5" s="27">
        <v>1807000</v>
      </c>
      <c r="O5" s="27">
        <v>1807000</v>
      </c>
      <c r="P5" s="27">
        <v>1807000</v>
      </c>
      <c r="Q5" s="27">
        <v>1807000</v>
      </c>
      <c r="R5" s="27">
        <v>1807000</v>
      </c>
      <c r="S5" s="27">
        <v>1807000</v>
      </c>
      <c r="T5" s="27">
        <v>1807000</v>
      </c>
      <c r="U5" s="27">
        <v>1806000</v>
      </c>
      <c r="V5" s="27">
        <v>1806000</v>
      </c>
      <c r="W5" s="27">
        <v>1806000</v>
      </c>
      <c r="X5" s="27">
        <v>1806000</v>
      </c>
      <c r="Y5" s="27">
        <v>1806000</v>
      </c>
      <c r="Z5" s="27">
        <v>1806000</v>
      </c>
      <c r="AA5" s="27">
        <v>1806000</v>
      </c>
      <c r="AB5" s="27">
        <v>1806000</v>
      </c>
      <c r="AC5" s="27">
        <v>1806000</v>
      </c>
      <c r="AD5" s="27">
        <v>1806000</v>
      </c>
      <c r="AE5" s="27">
        <v>1806000</v>
      </c>
      <c r="AF5" s="27">
        <v>1806000</v>
      </c>
      <c r="AG5" s="27">
        <v>1806000</v>
      </c>
      <c r="AH5" s="27">
        <v>1806000</v>
      </c>
      <c r="AI5" s="27">
        <v>1806000</v>
      </c>
      <c r="AJ5" s="27">
        <v>1806000</v>
      </c>
      <c r="AK5" s="27">
        <v>1806000</v>
      </c>
      <c r="AL5" s="27">
        <v>1806000</v>
      </c>
      <c r="AM5" s="27">
        <v>1806000</v>
      </c>
      <c r="AN5" s="27">
        <v>1806000</v>
      </c>
      <c r="AO5" s="27">
        <v>1805000</v>
      </c>
      <c r="AP5" s="27">
        <v>1804000</v>
      </c>
      <c r="AQ5" s="27">
        <v>1804000</v>
      </c>
      <c r="AR5" s="27">
        <v>1804000</v>
      </c>
      <c r="AS5" s="27">
        <v>1803000</v>
      </c>
      <c r="AT5" s="27">
        <v>1802000</v>
      </c>
      <c r="AU5" s="27">
        <v>1802000</v>
      </c>
      <c r="AV5" s="27">
        <v>1802000</v>
      </c>
      <c r="AW5" s="27">
        <v>1801000</v>
      </c>
      <c r="AX5" s="27">
        <v>1801000</v>
      </c>
      <c r="AY5" s="27">
        <v>1801000</v>
      </c>
      <c r="AZ5" s="27">
        <v>1801000</v>
      </c>
      <c r="BA5" s="27">
        <v>1801000</v>
      </c>
      <c r="BB5" s="27">
        <v>1801000</v>
      </c>
      <c r="BC5" s="27">
        <v>1801000</v>
      </c>
      <c r="BD5" s="27">
        <v>1766000</v>
      </c>
      <c r="BE5" s="27">
        <v>1741000</v>
      </c>
      <c r="BF5" s="27">
        <v>1739000</v>
      </c>
      <c r="BG5" s="27">
        <v>1738000</v>
      </c>
      <c r="BH5" s="27">
        <v>1736000</v>
      </c>
      <c r="BI5" s="27">
        <v>1736000</v>
      </c>
      <c r="BJ5" s="27">
        <v>1736000</v>
      </c>
      <c r="BK5" s="27">
        <v>1736000</v>
      </c>
      <c r="BL5" s="27">
        <v>1736000</v>
      </c>
      <c r="BM5" s="27">
        <v>1736000</v>
      </c>
      <c r="BN5" s="27">
        <v>1736000</v>
      </c>
      <c r="BO5" s="27">
        <v>1736000</v>
      </c>
      <c r="BP5" s="27">
        <v>1736000</v>
      </c>
      <c r="BQ5" s="27">
        <v>1736000</v>
      </c>
      <c r="BR5" s="27">
        <v>1736000</v>
      </c>
      <c r="BS5" s="27">
        <v>1736000</v>
      </c>
      <c r="BT5" s="27">
        <v>1736000</v>
      </c>
      <c r="BU5" s="27">
        <v>1736000</v>
      </c>
      <c r="BV5" s="27">
        <v>1736000</v>
      </c>
      <c r="BW5" s="27">
        <v>1736000</v>
      </c>
      <c r="BX5" s="27">
        <v>1736000</v>
      </c>
      <c r="BY5" s="27">
        <v>1736000</v>
      </c>
      <c r="BZ5" s="27">
        <v>1736000</v>
      </c>
      <c r="CA5" s="27">
        <v>1736000</v>
      </c>
      <c r="CB5" s="27">
        <v>1736000</v>
      </c>
      <c r="CC5" s="27">
        <v>1736000</v>
      </c>
      <c r="CD5" s="27">
        <v>1736000</v>
      </c>
      <c r="CE5" s="27">
        <v>1639000</v>
      </c>
      <c r="CF5" s="27">
        <v>1639000</v>
      </c>
      <c r="CG5" s="27">
        <v>1629000</v>
      </c>
      <c r="CH5" s="27">
        <v>1629000</v>
      </c>
      <c r="CI5" s="27">
        <v>1629000</v>
      </c>
      <c r="CJ5" s="27">
        <v>1629000</v>
      </c>
      <c r="CK5" s="27">
        <v>1629000</v>
      </c>
      <c r="CL5" s="27">
        <v>1629000</v>
      </c>
      <c r="CM5" s="27">
        <v>1629000</v>
      </c>
      <c r="CN5" s="27">
        <v>1629000</v>
      </c>
      <c r="CO5" s="27">
        <v>1629000</v>
      </c>
      <c r="CP5" s="27">
        <v>1629000</v>
      </c>
      <c r="CQ5" s="27">
        <v>1629000</v>
      </c>
      <c r="CR5" s="27">
        <v>1629000</v>
      </c>
      <c r="CS5" s="27">
        <v>1629000</v>
      </c>
      <c r="CT5" s="27">
        <v>1629000</v>
      </c>
      <c r="CU5" s="27">
        <v>1629000</v>
      </c>
      <c r="CV5" s="27">
        <v>1629000</v>
      </c>
      <c r="CW5" s="27">
        <v>1629000</v>
      </c>
      <c r="CX5" s="27">
        <v>1629000</v>
      </c>
      <c r="CY5" s="27">
        <v>1629000</v>
      </c>
      <c r="DA5" s="24"/>
    </row>
    <row r="6" spans="1:107" x14ac:dyDescent="0.4">
      <c r="A6" s="1">
        <v>1</v>
      </c>
      <c r="B6" s="1" t="s">
        <v>56</v>
      </c>
      <c r="C6" s="3">
        <v>6958</v>
      </c>
      <c r="D6" s="25">
        <v>4</v>
      </c>
      <c r="E6" s="26" t="s">
        <v>83</v>
      </c>
      <c r="F6" s="33">
        <f>VLOOKUP(E6,工作表2!A:D,4,0)</f>
        <v>1006000</v>
      </c>
      <c r="G6" s="27">
        <v>1006000</v>
      </c>
      <c r="H6" s="27">
        <v>1006000</v>
      </c>
      <c r="I6" s="27">
        <v>1006000</v>
      </c>
      <c r="J6" s="27">
        <v>1006000</v>
      </c>
      <c r="K6" s="27">
        <v>1006000</v>
      </c>
      <c r="L6" s="27">
        <v>1006000</v>
      </c>
      <c r="M6" s="27">
        <v>1006000</v>
      </c>
      <c r="N6" s="27">
        <v>1006000</v>
      </c>
      <c r="O6" s="27">
        <v>1006000</v>
      </c>
      <c r="P6" s="27">
        <v>1006000</v>
      </c>
      <c r="Q6" s="27">
        <v>1006000</v>
      </c>
      <c r="R6" s="27">
        <v>1006000</v>
      </c>
      <c r="S6" s="27">
        <v>1006000</v>
      </c>
      <c r="T6" s="27">
        <v>1006000</v>
      </c>
      <c r="U6" s="27">
        <v>1006000</v>
      </c>
      <c r="V6" s="27">
        <v>1006000</v>
      </c>
      <c r="W6" s="27">
        <v>1006000</v>
      </c>
      <c r="X6" s="27">
        <v>1006000</v>
      </c>
      <c r="Y6" s="27">
        <v>1006000</v>
      </c>
      <c r="Z6" s="27">
        <v>1006000</v>
      </c>
      <c r="AA6" s="27">
        <v>1006000</v>
      </c>
      <c r="AB6" s="27">
        <v>1006000</v>
      </c>
      <c r="AC6" s="27">
        <v>1006000</v>
      </c>
      <c r="AD6" s="27">
        <v>1006000</v>
      </c>
      <c r="AE6" s="27">
        <v>1006000</v>
      </c>
      <c r="AF6" s="27">
        <v>1006000</v>
      </c>
      <c r="AG6" s="27">
        <v>1006000</v>
      </c>
      <c r="AH6" s="27">
        <v>1006000</v>
      </c>
      <c r="AI6" s="27">
        <v>1006000</v>
      </c>
      <c r="AJ6" s="27">
        <v>1006000</v>
      </c>
      <c r="AK6" s="27">
        <v>1006000</v>
      </c>
      <c r="AL6" s="27">
        <v>1006000</v>
      </c>
      <c r="AM6" s="27">
        <v>1006000</v>
      </c>
      <c r="AN6" s="27">
        <v>1006000</v>
      </c>
      <c r="AO6" s="27">
        <v>1006000</v>
      </c>
      <c r="AP6" s="27">
        <v>1006000</v>
      </c>
      <c r="AQ6" s="27">
        <v>1006000</v>
      </c>
      <c r="AR6" s="27">
        <v>1006000</v>
      </c>
      <c r="AS6" s="27">
        <v>1006000</v>
      </c>
      <c r="AT6" s="27">
        <v>1006000</v>
      </c>
      <c r="AU6" s="27">
        <v>1006000</v>
      </c>
      <c r="AV6" s="27">
        <v>1006000</v>
      </c>
      <c r="AW6" s="27">
        <v>1006000</v>
      </c>
      <c r="AX6" s="27">
        <v>1006000</v>
      </c>
      <c r="AY6" s="27">
        <v>1006000</v>
      </c>
      <c r="AZ6" s="27">
        <v>1006000</v>
      </c>
      <c r="BA6" s="27">
        <v>1006000</v>
      </c>
      <c r="BB6" s="27">
        <v>1006000</v>
      </c>
      <c r="BC6" s="27">
        <v>1006000</v>
      </c>
      <c r="BD6" s="27">
        <v>1006000</v>
      </c>
      <c r="BE6" s="27">
        <v>1006000</v>
      </c>
      <c r="BF6" s="27">
        <v>1006000</v>
      </c>
      <c r="BG6" s="27">
        <v>1006000</v>
      </c>
      <c r="BH6" s="27">
        <v>1006000</v>
      </c>
      <c r="BI6" s="27">
        <v>1006000</v>
      </c>
      <c r="BJ6" s="27">
        <v>1006000</v>
      </c>
      <c r="BK6" s="27">
        <v>1006000</v>
      </c>
      <c r="BL6" s="27">
        <v>1006000</v>
      </c>
      <c r="BM6" s="27">
        <v>1006000</v>
      </c>
      <c r="BN6" s="27">
        <v>1006000</v>
      </c>
      <c r="BO6" s="27">
        <v>1006000</v>
      </c>
      <c r="BP6" s="27">
        <v>1006000</v>
      </c>
      <c r="BQ6" s="27">
        <v>1006000</v>
      </c>
      <c r="BR6" s="27">
        <v>1006000</v>
      </c>
      <c r="BS6" s="27">
        <v>1006000</v>
      </c>
      <c r="BT6" s="27">
        <v>1006000</v>
      </c>
      <c r="BU6" s="27">
        <v>1006000</v>
      </c>
      <c r="BV6" s="27">
        <v>1006000</v>
      </c>
      <c r="BW6" s="27">
        <v>1006000</v>
      </c>
      <c r="BX6" s="27">
        <v>1006000</v>
      </c>
      <c r="BY6" s="27">
        <v>1006000</v>
      </c>
      <c r="BZ6" s="27">
        <v>1006000</v>
      </c>
      <c r="CA6" s="27">
        <v>1006000</v>
      </c>
      <c r="CB6" s="27">
        <v>1006000</v>
      </c>
      <c r="CC6" s="27">
        <v>1006000</v>
      </c>
      <c r="CD6" s="27">
        <v>1006000</v>
      </c>
      <c r="CE6" s="27">
        <v>1006000</v>
      </c>
      <c r="CF6" s="27">
        <v>1006000</v>
      </c>
      <c r="CG6" s="27">
        <v>1006000</v>
      </c>
      <c r="CH6" s="27">
        <v>1006000</v>
      </c>
      <c r="CI6" s="27">
        <v>1006000</v>
      </c>
      <c r="CJ6" s="27">
        <v>1006000</v>
      </c>
      <c r="CK6" s="27">
        <v>1006000</v>
      </c>
      <c r="CL6" s="27">
        <v>1006000</v>
      </c>
      <c r="CM6" s="27">
        <v>1006000</v>
      </c>
      <c r="CN6" s="27">
        <v>1006000</v>
      </c>
      <c r="CO6" s="27">
        <v>1006000</v>
      </c>
      <c r="CP6" s="27">
        <v>1006000</v>
      </c>
      <c r="CQ6" s="27">
        <v>1006000</v>
      </c>
      <c r="CR6" s="27">
        <v>1006000</v>
      </c>
      <c r="CS6" s="27">
        <v>1006000</v>
      </c>
      <c r="CT6" s="27">
        <v>1006000</v>
      </c>
      <c r="CU6" s="27">
        <v>1006000</v>
      </c>
      <c r="CV6" s="27">
        <v>1006000</v>
      </c>
      <c r="CW6" s="27">
        <v>1006000</v>
      </c>
      <c r="CX6" s="27">
        <v>1006000</v>
      </c>
      <c r="CY6" s="27">
        <v>1006000</v>
      </c>
      <c r="DA6" s="24"/>
    </row>
    <row r="7" spans="1:107" x14ac:dyDescent="0.4">
      <c r="A7" s="1">
        <v>2</v>
      </c>
      <c r="B7" s="1" t="s">
        <v>57</v>
      </c>
      <c r="C7" s="3">
        <v>6747</v>
      </c>
      <c r="D7" s="25">
        <v>5</v>
      </c>
      <c r="E7" s="26" t="s">
        <v>77</v>
      </c>
      <c r="F7" s="33">
        <f>VLOOKUP(E7,工作表2!A:D,4,0)</f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12962</v>
      </c>
      <c r="Y7" s="27">
        <v>24962</v>
      </c>
      <c r="Z7" s="27">
        <v>30962</v>
      </c>
      <c r="AA7" s="27">
        <v>33962</v>
      </c>
      <c r="AB7" s="27">
        <v>53962</v>
      </c>
      <c r="AC7" s="27">
        <v>68962</v>
      </c>
      <c r="AD7" s="27">
        <v>73962</v>
      </c>
      <c r="AE7" s="27">
        <v>78962</v>
      </c>
      <c r="AF7" s="27">
        <v>80962</v>
      </c>
      <c r="AG7" s="27">
        <v>80962</v>
      </c>
      <c r="AH7" s="27">
        <v>80962</v>
      </c>
      <c r="AI7" s="27">
        <v>80962</v>
      </c>
      <c r="AJ7" s="27">
        <v>80962</v>
      </c>
      <c r="AK7" s="27">
        <v>80962</v>
      </c>
      <c r="AL7" s="27">
        <v>80962</v>
      </c>
      <c r="AM7" s="27">
        <v>80962</v>
      </c>
      <c r="AN7" s="27">
        <v>80962</v>
      </c>
      <c r="AO7" s="27">
        <v>80962</v>
      </c>
      <c r="AP7" s="27">
        <v>80962</v>
      </c>
      <c r="AQ7" s="27">
        <v>80962</v>
      </c>
      <c r="AR7" s="27">
        <v>80962</v>
      </c>
      <c r="AS7" s="27">
        <v>80962</v>
      </c>
      <c r="AT7" s="27">
        <v>80962</v>
      </c>
      <c r="AU7" s="27">
        <v>80962</v>
      </c>
      <c r="AV7" s="27">
        <v>80962</v>
      </c>
      <c r="AW7" s="27">
        <v>80962</v>
      </c>
      <c r="AX7" s="27">
        <v>80962</v>
      </c>
      <c r="AY7" s="27">
        <v>80962</v>
      </c>
      <c r="AZ7" s="27">
        <v>80962</v>
      </c>
      <c r="BA7" s="27">
        <v>80962</v>
      </c>
      <c r="BB7" s="27">
        <v>80962</v>
      </c>
      <c r="BC7" s="27">
        <v>80962</v>
      </c>
      <c r="BD7" s="27">
        <v>80962</v>
      </c>
      <c r="BE7" s="27">
        <v>80962</v>
      </c>
      <c r="BF7" s="27">
        <v>80962</v>
      </c>
      <c r="BG7" s="27">
        <v>80962</v>
      </c>
      <c r="BH7" s="27">
        <v>80962</v>
      </c>
      <c r="BI7" s="27">
        <v>80962</v>
      </c>
      <c r="BJ7" s="27">
        <v>80962</v>
      </c>
      <c r="BK7" s="27">
        <v>80962</v>
      </c>
      <c r="BL7" s="27">
        <v>80962</v>
      </c>
      <c r="BM7" s="27">
        <v>80962</v>
      </c>
      <c r="BN7" s="27">
        <v>80962</v>
      </c>
      <c r="BO7" s="27">
        <v>80962</v>
      </c>
      <c r="BP7" s="27">
        <v>80962</v>
      </c>
      <c r="BQ7" s="27">
        <v>80962</v>
      </c>
      <c r="BR7" s="27">
        <v>80962</v>
      </c>
      <c r="BS7" s="27">
        <v>80962</v>
      </c>
      <c r="BT7" s="27">
        <v>80962</v>
      </c>
      <c r="BU7" s="27">
        <v>80962</v>
      </c>
      <c r="BV7" s="27">
        <v>80962</v>
      </c>
      <c r="BW7" s="27">
        <v>80962</v>
      </c>
      <c r="BX7" s="27">
        <v>80962</v>
      </c>
      <c r="BY7" s="27">
        <v>80962</v>
      </c>
      <c r="BZ7" s="27">
        <v>80962</v>
      </c>
      <c r="CA7" s="27">
        <v>80962</v>
      </c>
      <c r="CB7" s="27">
        <v>80962</v>
      </c>
      <c r="CC7" s="27">
        <v>80962</v>
      </c>
      <c r="CD7" s="27">
        <v>80962</v>
      </c>
      <c r="CE7" s="27">
        <v>80962</v>
      </c>
      <c r="CF7" s="27">
        <v>80962</v>
      </c>
      <c r="CG7" s="27">
        <v>80962</v>
      </c>
      <c r="CH7" s="27">
        <v>80962</v>
      </c>
      <c r="CI7" s="27">
        <v>80962</v>
      </c>
      <c r="CJ7" s="27">
        <v>80962</v>
      </c>
      <c r="CK7" s="27">
        <v>80962</v>
      </c>
      <c r="CL7" s="27">
        <v>80962</v>
      </c>
      <c r="CM7" s="27">
        <v>80962</v>
      </c>
      <c r="CN7" s="27">
        <v>80962</v>
      </c>
      <c r="CO7" s="27">
        <v>80962</v>
      </c>
      <c r="CP7" s="27">
        <v>80962</v>
      </c>
      <c r="CQ7" s="27">
        <v>80962</v>
      </c>
      <c r="CR7" s="27">
        <v>80962</v>
      </c>
      <c r="CS7" s="27">
        <v>80962</v>
      </c>
      <c r="CT7" s="27">
        <v>80962</v>
      </c>
      <c r="CU7" s="27">
        <v>80962</v>
      </c>
      <c r="CV7" s="27">
        <v>80962</v>
      </c>
      <c r="CW7" s="27">
        <v>80962</v>
      </c>
      <c r="CX7" s="27">
        <v>80962</v>
      </c>
      <c r="CY7" s="27">
        <v>80962</v>
      </c>
      <c r="DA7" s="24"/>
    </row>
    <row r="8" spans="1:107" x14ac:dyDescent="0.4">
      <c r="A8" s="1">
        <v>3</v>
      </c>
      <c r="B8" s="1" t="s">
        <v>58</v>
      </c>
      <c r="C8" s="3">
        <v>2248</v>
      </c>
      <c r="D8" s="25">
        <v>6</v>
      </c>
      <c r="E8" s="26" t="s">
        <v>78</v>
      </c>
      <c r="F8" s="33">
        <f>VLOOKUP(E8,工作表2!A:D,4,0)</f>
        <v>1823000</v>
      </c>
      <c r="G8" s="27">
        <v>1823000</v>
      </c>
      <c r="H8" s="27">
        <v>1823000</v>
      </c>
      <c r="I8" s="27">
        <v>1823000</v>
      </c>
      <c r="J8" s="27">
        <v>1823000</v>
      </c>
      <c r="K8" s="27">
        <v>1823000</v>
      </c>
      <c r="L8" s="27">
        <v>1823000</v>
      </c>
      <c r="M8" s="27">
        <v>1823000</v>
      </c>
      <c r="N8" s="27">
        <v>1823000</v>
      </c>
      <c r="O8" s="27">
        <v>1823000</v>
      </c>
      <c r="P8" s="27">
        <v>1823000</v>
      </c>
      <c r="Q8" s="27">
        <v>1823000</v>
      </c>
      <c r="R8" s="27">
        <v>1823000</v>
      </c>
      <c r="S8" s="27">
        <v>1823000</v>
      </c>
      <c r="T8" s="27">
        <v>1823000</v>
      </c>
      <c r="U8" s="27">
        <v>1823000</v>
      </c>
      <c r="V8" s="27">
        <v>1823000</v>
      </c>
      <c r="W8" s="27">
        <v>1823000</v>
      </c>
      <c r="X8" s="27">
        <v>1823000</v>
      </c>
      <c r="Y8" s="27">
        <v>1823000</v>
      </c>
      <c r="Z8" s="27">
        <v>1823000</v>
      </c>
      <c r="AA8" s="27">
        <v>1823000</v>
      </c>
      <c r="AB8" s="27">
        <v>1823000</v>
      </c>
      <c r="AC8" s="27">
        <v>1823000</v>
      </c>
      <c r="AD8" s="27">
        <v>1823000</v>
      </c>
      <c r="AE8" s="27">
        <v>1823000</v>
      </c>
      <c r="AF8" s="27">
        <v>1823000</v>
      </c>
      <c r="AG8" s="27">
        <v>1823000</v>
      </c>
      <c r="AH8" s="27">
        <v>1823000</v>
      </c>
      <c r="AI8" s="27">
        <v>1823000</v>
      </c>
      <c r="AJ8" s="27">
        <v>1823000</v>
      </c>
      <c r="AK8" s="27">
        <v>1823000</v>
      </c>
      <c r="AL8" s="27">
        <v>1823000</v>
      </c>
      <c r="AM8" s="27">
        <v>1823000</v>
      </c>
      <c r="AN8" s="27">
        <v>1823000</v>
      </c>
      <c r="AO8" s="27">
        <v>1823000</v>
      </c>
      <c r="AP8" s="27">
        <v>1823000</v>
      </c>
      <c r="AQ8" s="27">
        <v>1823000</v>
      </c>
      <c r="AR8" s="27">
        <v>1823000</v>
      </c>
      <c r="AS8" s="27">
        <v>1823000</v>
      </c>
      <c r="AT8" s="27">
        <v>1823000</v>
      </c>
      <c r="AU8" s="27">
        <v>1823000</v>
      </c>
      <c r="AV8" s="27">
        <v>1823000</v>
      </c>
      <c r="AW8" s="27">
        <v>1823000</v>
      </c>
      <c r="AX8" s="27">
        <v>1823000</v>
      </c>
      <c r="AY8" s="27">
        <v>1823000</v>
      </c>
      <c r="AZ8" s="27">
        <v>1823000</v>
      </c>
      <c r="BA8" s="27">
        <v>1823000</v>
      </c>
      <c r="BB8" s="27">
        <v>1823000</v>
      </c>
      <c r="BC8" s="27">
        <v>1823000</v>
      </c>
      <c r="BD8" s="27">
        <v>1823000</v>
      </c>
      <c r="BE8" s="27">
        <v>1823000</v>
      </c>
      <c r="BF8" s="27">
        <v>1823000</v>
      </c>
      <c r="BG8" s="27">
        <v>1823000</v>
      </c>
      <c r="BH8" s="27">
        <v>1823000</v>
      </c>
      <c r="BI8" s="27">
        <v>1823000</v>
      </c>
      <c r="BJ8" s="27">
        <v>1823000</v>
      </c>
      <c r="BK8" s="27">
        <v>1823000</v>
      </c>
      <c r="BL8" s="27">
        <v>1823000</v>
      </c>
      <c r="BM8" s="27">
        <v>1823000</v>
      </c>
      <c r="BN8" s="27">
        <v>1823000</v>
      </c>
      <c r="BO8" s="27">
        <v>1823000</v>
      </c>
      <c r="BP8" s="27">
        <v>1823000</v>
      </c>
      <c r="BQ8" s="27">
        <v>1823000</v>
      </c>
      <c r="BR8" s="27">
        <v>1823000</v>
      </c>
      <c r="BS8" s="27">
        <v>1823000</v>
      </c>
      <c r="BT8" s="27">
        <v>1823000</v>
      </c>
      <c r="BU8" s="27">
        <v>1663000</v>
      </c>
      <c r="BV8" s="27">
        <v>1663000</v>
      </c>
      <c r="BW8" s="27">
        <v>1663000</v>
      </c>
      <c r="BX8" s="27">
        <v>1663000</v>
      </c>
      <c r="BY8" s="27">
        <v>1663000</v>
      </c>
      <c r="BZ8" s="27">
        <v>1663000</v>
      </c>
      <c r="CA8" s="27">
        <v>1663000</v>
      </c>
      <c r="CB8" s="27">
        <v>1771000</v>
      </c>
      <c r="CC8" s="27">
        <v>1771000</v>
      </c>
      <c r="CD8" s="27">
        <v>1780000</v>
      </c>
      <c r="CE8" s="27">
        <v>1800000</v>
      </c>
      <c r="CF8" s="27">
        <v>1800000</v>
      </c>
      <c r="CG8" s="27">
        <v>1800000</v>
      </c>
      <c r="CH8" s="27">
        <v>1800000</v>
      </c>
      <c r="CI8" s="27">
        <v>1800000</v>
      </c>
      <c r="CJ8" s="27">
        <v>1800000</v>
      </c>
      <c r="CK8" s="27">
        <v>1800000</v>
      </c>
      <c r="CL8" s="27">
        <v>1800000</v>
      </c>
      <c r="CM8" s="27">
        <v>1800000</v>
      </c>
      <c r="CN8" s="27">
        <v>1800000</v>
      </c>
      <c r="CO8" s="27">
        <v>1800000</v>
      </c>
      <c r="CP8" s="27">
        <v>1800000</v>
      </c>
      <c r="CQ8" s="27">
        <v>1800000</v>
      </c>
      <c r="CR8" s="27">
        <v>1800000</v>
      </c>
      <c r="CS8" s="27">
        <v>1800000</v>
      </c>
      <c r="CT8" s="27">
        <v>1800000</v>
      </c>
      <c r="CU8" s="27">
        <v>1800000</v>
      </c>
      <c r="CV8" s="27">
        <v>1800000</v>
      </c>
      <c r="CW8" s="27">
        <v>1800000</v>
      </c>
      <c r="CX8" s="27">
        <v>1800000</v>
      </c>
      <c r="CY8" s="27">
        <v>1800000</v>
      </c>
      <c r="DA8" s="24"/>
    </row>
    <row r="9" spans="1:107" x14ac:dyDescent="0.4">
      <c r="A9" s="1">
        <v>3</v>
      </c>
      <c r="B9" s="1" t="s">
        <v>58</v>
      </c>
      <c r="C9" s="3">
        <v>2761</v>
      </c>
      <c r="D9" s="25">
        <v>7</v>
      </c>
      <c r="E9" s="26" t="s">
        <v>80</v>
      </c>
      <c r="F9" s="33">
        <f>VLOOKUP(E9,工作表2!A:D,4,0)</f>
        <v>1006279</v>
      </c>
      <c r="G9" s="27">
        <v>1006279</v>
      </c>
      <c r="H9" s="27">
        <v>1006279</v>
      </c>
      <c r="I9" s="27">
        <v>1001279</v>
      </c>
      <c r="J9" s="27">
        <v>995279</v>
      </c>
      <c r="K9" s="27">
        <v>989279</v>
      </c>
      <c r="L9" s="27">
        <v>989279</v>
      </c>
      <c r="M9" s="27">
        <v>984279</v>
      </c>
      <c r="N9" s="27">
        <v>982279</v>
      </c>
      <c r="O9" s="27">
        <v>976279</v>
      </c>
      <c r="P9" s="27">
        <v>966279</v>
      </c>
      <c r="Q9" s="27">
        <v>961279</v>
      </c>
      <c r="R9" s="27">
        <v>956279</v>
      </c>
      <c r="S9" s="27">
        <v>950279</v>
      </c>
      <c r="T9" s="27">
        <v>950279</v>
      </c>
      <c r="U9" s="27">
        <v>950279</v>
      </c>
      <c r="V9" s="27">
        <v>950279</v>
      </c>
      <c r="W9" s="27">
        <v>950279</v>
      </c>
      <c r="X9" s="27">
        <v>950279</v>
      </c>
      <c r="Y9" s="27">
        <v>950279</v>
      </c>
      <c r="Z9" s="27">
        <v>950279</v>
      </c>
      <c r="AA9" s="27">
        <v>950279</v>
      </c>
      <c r="AB9" s="27">
        <v>950279</v>
      </c>
      <c r="AC9" s="27">
        <v>950279</v>
      </c>
      <c r="AD9" s="27">
        <v>950279</v>
      </c>
      <c r="AE9" s="27">
        <v>950279</v>
      </c>
      <c r="AF9" s="27">
        <v>950279</v>
      </c>
      <c r="AG9" s="27">
        <v>950279</v>
      </c>
      <c r="AH9" s="27">
        <v>950279</v>
      </c>
      <c r="AI9" s="27">
        <v>947279</v>
      </c>
      <c r="AJ9" s="27">
        <v>947279</v>
      </c>
      <c r="AK9" s="27">
        <v>947279</v>
      </c>
      <c r="AL9" s="27">
        <v>944279</v>
      </c>
      <c r="AM9" s="27">
        <v>944279</v>
      </c>
      <c r="AN9" s="27">
        <v>944279</v>
      </c>
      <c r="AO9" s="27">
        <v>944279</v>
      </c>
      <c r="AP9" s="27">
        <v>942279</v>
      </c>
      <c r="AQ9" s="27">
        <v>940279</v>
      </c>
      <c r="AR9" s="27">
        <v>940279</v>
      </c>
      <c r="AS9" s="27">
        <v>940279</v>
      </c>
      <c r="AT9" s="27">
        <v>937279</v>
      </c>
      <c r="AU9" s="27">
        <v>932279</v>
      </c>
      <c r="AV9" s="27">
        <v>932279</v>
      </c>
      <c r="AW9" s="27">
        <v>932279</v>
      </c>
      <c r="AX9" s="27">
        <v>932279</v>
      </c>
      <c r="AY9" s="27">
        <v>923279</v>
      </c>
      <c r="AZ9" s="27">
        <v>923279</v>
      </c>
      <c r="BA9" s="27">
        <v>923279</v>
      </c>
      <c r="BB9" s="27">
        <v>923279</v>
      </c>
      <c r="BC9" s="27">
        <v>923279</v>
      </c>
      <c r="BD9" s="27">
        <v>923279</v>
      </c>
      <c r="BE9" s="27">
        <v>923279</v>
      </c>
      <c r="BF9" s="27">
        <v>923279</v>
      </c>
      <c r="BG9" s="27">
        <v>923279</v>
      </c>
      <c r="BH9" s="27">
        <v>923279</v>
      </c>
      <c r="BI9" s="27">
        <v>923279</v>
      </c>
      <c r="BJ9" s="27">
        <v>923279</v>
      </c>
      <c r="BK9" s="27">
        <v>923279</v>
      </c>
      <c r="BL9" s="27">
        <v>923279</v>
      </c>
      <c r="BM9" s="27">
        <v>923279</v>
      </c>
      <c r="BN9" s="27">
        <v>923279</v>
      </c>
      <c r="BO9" s="27">
        <v>923279</v>
      </c>
      <c r="BP9" s="27">
        <v>923279</v>
      </c>
      <c r="BQ9" s="27">
        <v>923279</v>
      </c>
      <c r="BR9" s="27">
        <v>923279</v>
      </c>
      <c r="BS9" s="27">
        <v>923279</v>
      </c>
      <c r="BT9" s="27">
        <v>923279</v>
      </c>
      <c r="BU9" s="27">
        <v>923279</v>
      </c>
      <c r="BV9" s="27">
        <v>923279</v>
      </c>
      <c r="BW9" s="27">
        <v>923279</v>
      </c>
      <c r="BX9" s="27">
        <v>923279</v>
      </c>
      <c r="BY9" s="27">
        <v>923279</v>
      </c>
      <c r="BZ9" s="27">
        <v>923279</v>
      </c>
      <c r="CA9" s="27">
        <v>923279</v>
      </c>
      <c r="CB9" s="27">
        <v>923279</v>
      </c>
      <c r="CC9" s="27">
        <v>923279</v>
      </c>
      <c r="CD9" s="27">
        <v>923279</v>
      </c>
      <c r="CE9" s="27">
        <v>923279</v>
      </c>
      <c r="CF9" s="27">
        <v>923279</v>
      </c>
      <c r="CG9" s="27">
        <v>923279</v>
      </c>
      <c r="CH9" s="27">
        <v>923279</v>
      </c>
      <c r="CI9" s="27">
        <v>923279</v>
      </c>
      <c r="CJ9" s="27">
        <v>923279</v>
      </c>
      <c r="CK9" s="27">
        <v>923279</v>
      </c>
      <c r="CL9" s="27">
        <v>923279</v>
      </c>
      <c r="CM9" s="27">
        <v>923279</v>
      </c>
      <c r="CN9" s="27">
        <v>923279</v>
      </c>
      <c r="CO9" s="27">
        <v>923279</v>
      </c>
      <c r="CP9" s="27">
        <v>923279</v>
      </c>
      <c r="CQ9" s="27">
        <v>923279</v>
      </c>
      <c r="CR9" s="27">
        <v>923279</v>
      </c>
      <c r="CS9" s="27">
        <v>923279</v>
      </c>
      <c r="CT9" s="27">
        <v>923279</v>
      </c>
      <c r="CU9" s="27">
        <v>923279</v>
      </c>
      <c r="CV9" s="27">
        <v>923279</v>
      </c>
      <c r="CW9" s="27">
        <v>923279</v>
      </c>
      <c r="CX9" s="27">
        <v>923279</v>
      </c>
      <c r="CY9" s="27">
        <v>923279</v>
      </c>
      <c r="DA9" s="24"/>
    </row>
    <row r="10" spans="1:107" x14ac:dyDescent="0.4">
      <c r="A10" s="1">
        <v>3</v>
      </c>
      <c r="B10" s="1" t="s">
        <v>58</v>
      </c>
      <c r="C10" s="3">
        <v>4570</v>
      </c>
      <c r="D10" s="25">
        <v>8</v>
      </c>
      <c r="E10" s="26" t="s">
        <v>81</v>
      </c>
      <c r="F10" s="33">
        <f>VLOOKUP(E10,工作表2!A:D,4,0)</f>
        <v>1000000</v>
      </c>
      <c r="G10" s="27">
        <v>1000000</v>
      </c>
      <c r="H10" s="27">
        <v>1000000</v>
      </c>
      <c r="I10" s="27">
        <v>1000000</v>
      </c>
      <c r="J10" s="27">
        <v>1000000</v>
      </c>
      <c r="K10" s="27">
        <v>1000000</v>
      </c>
      <c r="L10" s="27">
        <v>1000000</v>
      </c>
      <c r="M10" s="27">
        <v>1000000</v>
      </c>
      <c r="N10" s="27">
        <v>1000000</v>
      </c>
      <c r="O10" s="27">
        <v>1000000</v>
      </c>
      <c r="P10" s="27">
        <v>1000000</v>
      </c>
      <c r="Q10" s="27">
        <v>1000000</v>
      </c>
      <c r="R10" s="27">
        <v>1000000</v>
      </c>
      <c r="S10" s="27">
        <v>1000000</v>
      </c>
      <c r="T10" s="27">
        <v>1000000</v>
      </c>
      <c r="U10" s="27">
        <v>1000000</v>
      </c>
      <c r="V10" s="27">
        <v>1000000</v>
      </c>
      <c r="W10" s="27">
        <v>1000000</v>
      </c>
      <c r="X10" s="27">
        <v>1000000</v>
      </c>
      <c r="Y10" s="27">
        <v>1000000</v>
      </c>
      <c r="Z10" s="27">
        <v>1000000</v>
      </c>
      <c r="AA10" s="27">
        <v>1000000</v>
      </c>
      <c r="AB10" s="27">
        <v>1000000</v>
      </c>
      <c r="AC10" s="27">
        <v>1000000</v>
      </c>
      <c r="AD10" s="27">
        <v>1000000</v>
      </c>
      <c r="AE10" s="27">
        <v>1000000</v>
      </c>
      <c r="AF10" s="27">
        <v>1000000</v>
      </c>
      <c r="AG10" s="27">
        <v>1000000</v>
      </c>
      <c r="AH10" s="27">
        <v>1000000</v>
      </c>
      <c r="AI10" s="27">
        <v>1000000</v>
      </c>
      <c r="AJ10" s="27">
        <v>1000000</v>
      </c>
      <c r="AK10" s="27">
        <v>1000000</v>
      </c>
      <c r="AL10" s="27">
        <v>1000000</v>
      </c>
      <c r="AM10" s="27">
        <v>1000000</v>
      </c>
      <c r="AN10" s="27">
        <v>1000000</v>
      </c>
      <c r="AO10" s="27">
        <v>1000000</v>
      </c>
      <c r="AP10" s="27">
        <v>1000000</v>
      </c>
      <c r="AQ10" s="27">
        <v>1000000</v>
      </c>
      <c r="AR10" s="27">
        <v>1000000</v>
      </c>
      <c r="AS10" s="27">
        <v>1000000</v>
      </c>
      <c r="AT10" s="27">
        <v>1000000</v>
      </c>
      <c r="AU10" s="27">
        <v>1000000</v>
      </c>
      <c r="AV10" s="27">
        <v>1000000</v>
      </c>
      <c r="AW10" s="27">
        <v>1000000</v>
      </c>
      <c r="AX10" s="27">
        <v>1000000</v>
      </c>
      <c r="AY10" s="27">
        <v>1000000</v>
      </c>
      <c r="AZ10" s="27">
        <v>1000000</v>
      </c>
      <c r="BA10" s="27">
        <v>1000000</v>
      </c>
      <c r="BB10" s="27">
        <v>1000000</v>
      </c>
      <c r="BC10" s="27">
        <v>1000000</v>
      </c>
      <c r="BD10" s="27">
        <v>1000000</v>
      </c>
      <c r="BE10" s="27">
        <v>1000000</v>
      </c>
      <c r="BF10" s="27">
        <v>1000000</v>
      </c>
      <c r="BG10" s="27">
        <v>1000000</v>
      </c>
      <c r="BH10" s="27">
        <v>1000000</v>
      </c>
      <c r="BI10" s="27">
        <v>1000000</v>
      </c>
      <c r="BJ10" s="27">
        <v>1000000</v>
      </c>
      <c r="BK10" s="27">
        <v>1000000</v>
      </c>
      <c r="BL10" s="27">
        <v>1000000</v>
      </c>
      <c r="BM10" s="27">
        <v>1000000</v>
      </c>
      <c r="BN10" s="27">
        <v>1000000</v>
      </c>
      <c r="BO10" s="27">
        <v>1000000</v>
      </c>
      <c r="BP10" s="27">
        <v>1000000</v>
      </c>
      <c r="BQ10" s="27">
        <v>1000000</v>
      </c>
      <c r="BR10" s="27">
        <v>1000000</v>
      </c>
      <c r="BS10" s="27">
        <v>1000000</v>
      </c>
      <c r="BT10" s="27">
        <v>1000000</v>
      </c>
      <c r="BU10" s="27">
        <v>1000000</v>
      </c>
      <c r="BV10" s="27">
        <v>1000000</v>
      </c>
      <c r="BW10" s="27">
        <v>1000000</v>
      </c>
      <c r="BX10" s="27">
        <v>1000000</v>
      </c>
      <c r="BY10" s="27">
        <v>1000000</v>
      </c>
      <c r="BZ10" s="27">
        <v>1000000</v>
      </c>
      <c r="CA10" s="27">
        <v>1000000</v>
      </c>
      <c r="CB10" s="27">
        <v>1000000</v>
      </c>
      <c r="CC10" s="27">
        <v>1000000</v>
      </c>
      <c r="CD10" s="27">
        <v>1000000</v>
      </c>
      <c r="CE10" s="27">
        <v>1000000</v>
      </c>
      <c r="CF10" s="27">
        <v>1000000</v>
      </c>
      <c r="CG10" s="27">
        <v>1000000</v>
      </c>
      <c r="CH10" s="27">
        <v>1000000</v>
      </c>
      <c r="CI10" s="27">
        <v>1000000</v>
      </c>
      <c r="CJ10" s="27">
        <v>1000000</v>
      </c>
      <c r="CK10" s="27">
        <v>1000000</v>
      </c>
      <c r="CL10" s="27">
        <v>1000000</v>
      </c>
      <c r="CM10" s="27">
        <v>1000000</v>
      </c>
      <c r="CN10" s="27">
        <v>1000000</v>
      </c>
      <c r="CO10" s="27">
        <v>1000000</v>
      </c>
      <c r="CP10" s="27">
        <v>1000000</v>
      </c>
      <c r="CQ10" s="27">
        <v>1000000</v>
      </c>
      <c r="CR10" s="27">
        <v>1000000</v>
      </c>
      <c r="CS10" s="27">
        <v>1000000</v>
      </c>
      <c r="CT10" s="27">
        <v>1000000</v>
      </c>
      <c r="CU10" s="27">
        <v>1000000</v>
      </c>
      <c r="CV10" s="27">
        <v>1000000</v>
      </c>
      <c r="CW10" s="27">
        <v>1000000</v>
      </c>
      <c r="CX10" s="27">
        <v>1000000</v>
      </c>
      <c r="CY10" s="27">
        <v>1000000</v>
      </c>
      <c r="DA10" s="24"/>
    </row>
    <row r="11" spans="1:107" x14ac:dyDescent="0.4">
      <c r="A11" s="1">
        <v>3</v>
      </c>
      <c r="B11" s="1" t="s">
        <v>58</v>
      </c>
      <c r="C11" s="1">
        <v>6738</v>
      </c>
      <c r="D11" s="25">
        <v>9</v>
      </c>
      <c r="E11" s="26" t="s">
        <v>82</v>
      </c>
      <c r="F11" s="33">
        <f>VLOOKUP(E11,工作表2!A:D,4,0)</f>
        <v>596301</v>
      </c>
      <c r="G11" s="27">
        <v>596301</v>
      </c>
      <c r="H11" s="27">
        <v>596301</v>
      </c>
      <c r="I11" s="27">
        <v>596301</v>
      </c>
      <c r="J11" s="27">
        <v>596301</v>
      </c>
      <c r="K11" s="27">
        <v>596301</v>
      </c>
      <c r="L11" s="27">
        <v>596301</v>
      </c>
      <c r="M11" s="27">
        <v>596301</v>
      </c>
      <c r="N11" s="27">
        <v>596301</v>
      </c>
      <c r="O11" s="27">
        <v>596301</v>
      </c>
      <c r="P11" s="27">
        <v>596301</v>
      </c>
      <c r="Q11" s="27">
        <v>596301</v>
      </c>
      <c r="R11" s="27">
        <v>596301</v>
      </c>
      <c r="S11" s="27">
        <v>596301</v>
      </c>
      <c r="T11" s="27">
        <v>596301</v>
      </c>
      <c r="U11" s="27">
        <v>596301</v>
      </c>
      <c r="V11" s="27">
        <v>596301</v>
      </c>
      <c r="W11" s="27">
        <v>596301</v>
      </c>
      <c r="X11" s="27">
        <v>596301</v>
      </c>
      <c r="Y11" s="27">
        <v>596301</v>
      </c>
      <c r="Z11" s="27">
        <v>596301</v>
      </c>
      <c r="AA11" s="27">
        <v>596301</v>
      </c>
      <c r="AB11" s="27">
        <v>596301</v>
      </c>
      <c r="AC11" s="27">
        <v>596301</v>
      </c>
      <c r="AD11" s="27">
        <v>596301</v>
      </c>
      <c r="AE11" s="27">
        <v>596301</v>
      </c>
      <c r="AF11" s="27">
        <v>596301</v>
      </c>
      <c r="AG11" s="27">
        <v>596301</v>
      </c>
      <c r="AH11" s="27">
        <v>596301</v>
      </c>
      <c r="AI11" s="27">
        <v>596301</v>
      </c>
      <c r="AJ11" s="27">
        <v>596301</v>
      </c>
      <c r="AK11" s="27">
        <v>596301</v>
      </c>
      <c r="AL11" s="27">
        <v>596301</v>
      </c>
      <c r="AM11" s="27">
        <v>596301</v>
      </c>
      <c r="AN11" s="27">
        <v>596301</v>
      </c>
      <c r="AO11" s="27">
        <v>596301</v>
      </c>
      <c r="AP11" s="27">
        <v>596301</v>
      </c>
      <c r="AQ11" s="27">
        <v>596301</v>
      </c>
      <c r="AR11" s="27">
        <v>596301</v>
      </c>
      <c r="AS11" s="27">
        <v>596301</v>
      </c>
      <c r="AT11" s="27">
        <v>596301</v>
      </c>
      <c r="AU11" s="27">
        <v>596301</v>
      </c>
      <c r="AV11" s="27">
        <v>596301</v>
      </c>
      <c r="AW11" s="27">
        <v>596301</v>
      </c>
      <c r="AX11" s="27">
        <v>596301</v>
      </c>
      <c r="AY11" s="27">
        <v>596301</v>
      </c>
      <c r="AZ11" s="27">
        <v>596301</v>
      </c>
      <c r="BA11" s="27">
        <v>596301</v>
      </c>
      <c r="BB11" s="27">
        <v>596301</v>
      </c>
      <c r="BC11" s="27">
        <v>596301</v>
      </c>
      <c r="BD11" s="27">
        <v>596301</v>
      </c>
      <c r="BE11" s="27">
        <v>596301</v>
      </c>
      <c r="BF11" s="27">
        <v>596301</v>
      </c>
      <c r="BG11" s="27">
        <v>596301</v>
      </c>
      <c r="BH11" s="27">
        <v>596301</v>
      </c>
      <c r="BI11" s="27">
        <v>596301</v>
      </c>
      <c r="BJ11" s="27">
        <v>596301</v>
      </c>
      <c r="BK11" s="27">
        <v>596301</v>
      </c>
      <c r="BL11" s="27">
        <v>596301</v>
      </c>
      <c r="BM11" s="27">
        <v>596301</v>
      </c>
      <c r="BN11" s="27">
        <v>596301</v>
      </c>
      <c r="BO11" s="27">
        <v>596301</v>
      </c>
      <c r="BP11" s="27">
        <v>596301</v>
      </c>
      <c r="BQ11" s="27">
        <v>596301</v>
      </c>
      <c r="BR11" s="27">
        <v>596301</v>
      </c>
      <c r="BS11" s="27">
        <v>596301</v>
      </c>
      <c r="BT11" s="27">
        <v>596301</v>
      </c>
      <c r="BU11" s="27">
        <v>596301</v>
      </c>
      <c r="BV11" s="27">
        <v>596301</v>
      </c>
      <c r="BW11" s="27">
        <v>596301</v>
      </c>
      <c r="BX11" s="27">
        <v>596301</v>
      </c>
      <c r="BY11" s="27">
        <v>596301</v>
      </c>
      <c r="BZ11" s="27">
        <v>596301</v>
      </c>
      <c r="CA11" s="27">
        <v>596301</v>
      </c>
      <c r="CB11" s="27">
        <v>596301</v>
      </c>
      <c r="CC11" s="27">
        <v>596301</v>
      </c>
      <c r="CD11" s="27">
        <v>596301</v>
      </c>
      <c r="CE11" s="27">
        <v>596301</v>
      </c>
      <c r="CF11" s="27">
        <v>596301</v>
      </c>
      <c r="CG11" s="27">
        <v>596301</v>
      </c>
      <c r="CH11" s="27">
        <v>596301</v>
      </c>
      <c r="CI11" s="27">
        <v>596301</v>
      </c>
      <c r="CJ11" s="27">
        <v>596301</v>
      </c>
      <c r="CK11" s="27">
        <v>596301</v>
      </c>
      <c r="CL11" s="27">
        <v>596301</v>
      </c>
      <c r="CM11" s="27">
        <v>596301</v>
      </c>
      <c r="CN11" s="27">
        <v>596301</v>
      </c>
      <c r="CO11" s="27">
        <v>596301</v>
      </c>
      <c r="CP11" s="27">
        <v>596301</v>
      </c>
      <c r="CQ11" s="27">
        <v>596301</v>
      </c>
      <c r="CR11" s="27">
        <v>596301</v>
      </c>
      <c r="CS11" s="27">
        <v>596301</v>
      </c>
      <c r="CT11" s="27">
        <v>596301</v>
      </c>
      <c r="CU11" s="27">
        <v>596301</v>
      </c>
      <c r="CV11" s="27">
        <v>596301</v>
      </c>
      <c r="CW11" s="27">
        <v>596301</v>
      </c>
      <c r="CX11" s="27">
        <v>596301</v>
      </c>
      <c r="CY11" s="27">
        <v>596301</v>
      </c>
      <c r="DA11" s="24"/>
    </row>
    <row r="12" spans="1:107" x14ac:dyDescent="0.4">
      <c r="A12" s="1">
        <v>3</v>
      </c>
      <c r="B12" s="1" t="s">
        <v>58</v>
      </c>
      <c r="C12" s="3">
        <v>7555</v>
      </c>
      <c r="D12" s="25">
        <v>10</v>
      </c>
      <c r="E12" s="26" t="s">
        <v>84</v>
      </c>
      <c r="F12" s="33">
        <f>VLOOKUP(E12,工作表2!A:D,4,0)</f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1705</v>
      </c>
      <c r="BH12" s="27">
        <v>1705</v>
      </c>
      <c r="BI12" s="27">
        <v>5705</v>
      </c>
      <c r="BJ12" s="27">
        <v>13705</v>
      </c>
      <c r="BK12" s="27">
        <v>25705</v>
      </c>
      <c r="BL12" s="27">
        <v>45705</v>
      </c>
      <c r="BM12" s="27">
        <v>45705</v>
      </c>
      <c r="BN12" s="27">
        <v>45705</v>
      </c>
      <c r="BO12" s="27">
        <v>45705</v>
      </c>
      <c r="BP12" s="27">
        <v>50705</v>
      </c>
      <c r="BQ12" s="27">
        <v>79705</v>
      </c>
      <c r="BR12" s="27">
        <v>79705</v>
      </c>
      <c r="BS12" s="27">
        <v>79705</v>
      </c>
      <c r="BT12" s="27">
        <v>83705</v>
      </c>
      <c r="BU12" s="27">
        <v>83705</v>
      </c>
      <c r="BV12" s="27">
        <v>113705</v>
      </c>
      <c r="BW12" s="27">
        <v>113705</v>
      </c>
      <c r="BX12" s="27">
        <v>113705</v>
      </c>
      <c r="BY12" s="27">
        <v>113705</v>
      </c>
      <c r="BZ12" s="27">
        <v>113705</v>
      </c>
      <c r="CA12" s="27">
        <v>113705</v>
      </c>
      <c r="CB12" s="27">
        <v>113705</v>
      </c>
      <c r="CC12" s="27">
        <v>113705</v>
      </c>
      <c r="CD12" s="27">
        <v>113705</v>
      </c>
      <c r="CE12" s="27">
        <v>970525</v>
      </c>
      <c r="CF12" s="27">
        <v>970525</v>
      </c>
      <c r="CG12" s="27">
        <v>970525</v>
      </c>
      <c r="CH12" s="27">
        <v>970525</v>
      </c>
      <c r="CI12" s="27">
        <v>970525</v>
      </c>
      <c r="CJ12" s="27">
        <v>970525</v>
      </c>
      <c r="CK12" s="27">
        <v>970525</v>
      </c>
      <c r="CL12" s="27">
        <v>970525</v>
      </c>
      <c r="CM12" s="27">
        <v>970525</v>
      </c>
      <c r="CN12" s="27">
        <v>970525</v>
      </c>
      <c r="CO12" s="27">
        <v>970525</v>
      </c>
      <c r="CP12" s="27">
        <v>970525</v>
      </c>
      <c r="CQ12" s="27">
        <v>970525</v>
      </c>
      <c r="CR12" s="27">
        <v>970525</v>
      </c>
      <c r="CS12" s="27">
        <v>970525</v>
      </c>
      <c r="CT12" s="27">
        <v>970525</v>
      </c>
      <c r="CU12" s="27">
        <v>970525</v>
      </c>
      <c r="CV12" s="27">
        <v>970525</v>
      </c>
      <c r="CW12" s="27">
        <v>970525</v>
      </c>
      <c r="CX12" s="27">
        <v>970525</v>
      </c>
      <c r="CY12" s="27">
        <v>970525</v>
      </c>
      <c r="DA12" s="24"/>
    </row>
    <row r="13" spans="1:107" x14ac:dyDescent="0.4">
      <c r="A13" s="1">
        <v>3</v>
      </c>
      <c r="B13" s="1" t="s">
        <v>58</v>
      </c>
      <c r="C13" s="3">
        <v>7791</v>
      </c>
      <c r="D13" s="25">
        <v>11</v>
      </c>
      <c r="E13" s="26" t="s">
        <v>110</v>
      </c>
      <c r="F13" s="33">
        <f>VLOOKUP(E13,工作表2!A:D,4,0)</f>
        <v>1200000</v>
      </c>
      <c r="G13" s="27">
        <v>1200000</v>
      </c>
      <c r="H13" s="27">
        <v>1200000</v>
      </c>
      <c r="I13" s="27">
        <v>1200000</v>
      </c>
      <c r="J13" s="27">
        <v>1200000</v>
      </c>
      <c r="K13" s="27">
        <v>1200000</v>
      </c>
      <c r="L13" s="27">
        <v>1200000</v>
      </c>
      <c r="M13" s="27">
        <v>1200000</v>
      </c>
      <c r="N13" s="27">
        <v>1200000</v>
      </c>
      <c r="O13" s="27">
        <v>1200000</v>
      </c>
      <c r="P13" s="27">
        <v>1200000</v>
      </c>
      <c r="Q13" s="27">
        <v>1200000</v>
      </c>
      <c r="R13" s="27">
        <v>1200000</v>
      </c>
      <c r="S13" s="27">
        <v>1200000</v>
      </c>
      <c r="T13" s="27">
        <v>1200000</v>
      </c>
      <c r="U13" s="27">
        <v>1200000</v>
      </c>
      <c r="V13" s="27">
        <v>1200000</v>
      </c>
      <c r="W13" s="27">
        <v>1200000</v>
      </c>
      <c r="X13" s="27">
        <v>1200000</v>
      </c>
      <c r="Y13" s="27">
        <v>1200000</v>
      </c>
      <c r="Z13" s="27">
        <v>1200000</v>
      </c>
      <c r="AA13" s="27">
        <v>1200000</v>
      </c>
      <c r="AB13" s="27">
        <v>1200000</v>
      </c>
      <c r="AC13" s="27">
        <v>1200000</v>
      </c>
      <c r="AD13" s="27">
        <v>1200000</v>
      </c>
      <c r="AE13" s="27">
        <v>1200000</v>
      </c>
      <c r="AF13" s="27">
        <v>1200000</v>
      </c>
      <c r="AG13" s="27">
        <v>1200000</v>
      </c>
      <c r="AH13" s="27">
        <v>1200000</v>
      </c>
      <c r="AI13" s="27">
        <v>1200000</v>
      </c>
      <c r="AJ13" s="27">
        <v>1200000</v>
      </c>
      <c r="AK13" s="27">
        <v>1200000</v>
      </c>
      <c r="AL13" s="27">
        <v>1200000</v>
      </c>
      <c r="AM13" s="27">
        <v>1200000</v>
      </c>
      <c r="AN13" s="27">
        <v>1200000</v>
      </c>
      <c r="AO13" s="27">
        <v>1200000</v>
      </c>
      <c r="AP13" s="27">
        <v>1200000</v>
      </c>
      <c r="AQ13" s="27">
        <v>1200000</v>
      </c>
      <c r="AR13" s="27">
        <v>1200000</v>
      </c>
      <c r="AS13" s="27">
        <v>1200000</v>
      </c>
      <c r="AT13" s="27">
        <v>1200000</v>
      </c>
      <c r="AU13" s="27">
        <v>1200000</v>
      </c>
      <c r="AV13" s="27">
        <v>1200000</v>
      </c>
      <c r="AW13" s="27">
        <v>1200000</v>
      </c>
      <c r="AX13" s="27">
        <v>1200000</v>
      </c>
      <c r="AY13" s="27">
        <v>1200000</v>
      </c>
      <c r="AZ13" s="27">
        <v>1200000</v>
      </c>
      <c r="BA13" s="27">
        <v>1200000</v>
      </c>
      <c r="BB13" s="27">
        <v>1200000</v>
      </c>
      <c r="BC13" s="27">
        <v>1200000</v>
      </c>
      <c r="BD13" s="27">
        <v>1200000</v>
      </c>
      <c r="BE13" s="27">
        <v>1200000</v>
      </c>
      <c r="BF13" s="27">
        <v>1200000</v>
      </c>
      <c r="BG13" s="27">
        <v>1200000</v>
      </c>
      <c r="BH13" s="27">
        <v>1200000</v>
      </c>
      <c r="BI13" s="27">
        <v>1200000</v>
      </c>
      <c r="BJ13" s="27">
        <v>1200000</v>
      </c>
      <c r="BK13" s="27">
        <v>1200000</v>
      </c>
      <c r="BL13" s="27">
        <v>1200000</v>
      </c>
      <c r="BM13" s="27">
        <v>1200000</v>
      </c>
      <c r="BN13" s="27">
        <v>1200000</v>
      </c>
      <c r="BO13" s="27">
        <v>1200000</v>
      </c>
      <c r="BP13" s="27">
        <v>1200000</v>
      </c>
      <c r="BQ13" s="27">
        <v>1200000</v>
      </c>
      <c r="BR13" s="27">
        <v>1200000</v>
      </c>
      <c r="BS13" s="27">
        <v>1200000</v>
      </c>
      <c r="BT13" s="27">
        <v>1200000</v>
      </c>
      <c r="BU13" s="27">
        <v>1200000</v>
      </c>
      <c r="BV13" s="27">
        <v>1200000</v>
      </c>
      <c r="BW13" s="27">
        <v>1200000</v>
      </c>
      <c r="BX13" s="27">
        <v>1200000</v>
      </c>
      <c r="BY13" s="27">
        <v>1200000</v>
      </c>
      <c r="BZ13" s="27">
        <v>1200000</v>
      </c>
      <c r="CA13" s="27">
        <v>1200000</v>
      </c>
      <c r="CB13" s="27">
        <v>1200000</v>
      </c>
      <c r="CC13" s="27">
        <v>1200000</v>
      </c>
      <c r="CD13" s="27">
        <v>1200000</v>
      </c>
      <c r="CE13" s="27">
        <v>1200000</v>
      </c>
      <c r="CF13" s="27">
        <v>1200000</v>
      </c>
      <c r="CG13" s="27">
        <v>1200000</v>
      </c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DA13" s="24"/>
    </row>
    <row r="14" spans="1:107" x14ac:dyDescent="0.4">
      <c r="A14" s="1">
        <v>3</v>
      </c>
      <c r="B14" s="1" t="s">
        <v>58</v>
      </c>
      <c r="C14" s="3">
        <v>7795</v>
      </c>
      <c r="D14" s="25">
        <v>12</v>
      </c>
      <c r="E14" s="26" t="s">
        <v>112</v>
      </c>
      <c r="F14" s="33">
        <f>VLOOKUP(E14,工作表2!A:D,4,0)</f>
        <v>276000</v>
      </c>
      <c r="G14" s="27">
        <v>276000</v>
      </c>
      <c r="H14" s="27">
        <v>276000</v>
      </c>
      <c r="I14" s="27">
        <v>276000</v>
      </c>
      <c r="J14" s="27">
        <v>276000</v>
      </c>
      <c r="K14" s="27">
        <v>276000</v>
      </c>
      <c r="L14" s="27">
        <v>276000</v>
      </c>
      <c r="M14" s="27">
        <v>276000</v>
      </c>
      <c r="N14" s="27">
        <v>276000</v>
      </c>
      <c r="O14" s="27">
        <v>276000</v>
      </c>
      <c r="P14" s="27">
        <v>276000</v>
      </c>
      <c r="Q14" s="27">
        <v>276000</v>
      </c>
      <c r="R14" s="27">
        <v>276000</v>
      </c>
      <c r="S14" s="27">
        <v>276000</v>
      </c>
      <c r="T14" s="27">
        <v>276000</v>
      </c>
      <c r="U14" s="27">
        <v>276000</v>
      </c>
      <c r="V14" s="27">
        <v>276000</v>
      </c>
      <c r="W14" s="27">
        <v>276000</v>
      </c>
      <c r="X14" s="27">
        <v>276000</v>
      </c>
      <c r="Y14" s="27">
        <v>276000</v>
      </c>
      <c r="Z14" s="27">
        <v>276000</v>
      </c>
      <c r="AA14" s="27">
        <v>276000</v>
      </c>
      <c r="AB14" s="27">
        <v>276000</v>
      </c>
      <c r="AC14" s="27">
        <v>276000</v>
      </c>
      <c r="AD14" s="27">
        <v>276000</v>
      </c>
      <c r="AE14" s="27">
        <v>276000</v>
      </c>
      <c r="AF14" s="27">
        <v>276000</v>
      </c>
      <c r="AG14" s="27">
        <v>276000</v>
      </c>
      <c r="AH14" s="27">
        <v>276000</v>
      </c>
      <c r="AI14" s="27">
        <v>276000</v>
      </c>
      <c r="AJ14" s="27">
        <v>276000</v>
      </c>
      <c r="AK14" s="27">
        <v>276000</v>
      </c>
      <c r="AL14" s="27">
        <v>276000</v>
      </c>
      <c r="AM14" s="27">
        <v>276000</v>
      </c>
      <c r="AN14" s="27">
        <v>276000</v>
      </c>
      <c r="AO14" s="27">
        <v>276000</v>
      </c>
      <c r="AP14" s="27">
        <v>276000</v>
      </c>
      <c r="AQ14" s="27">
        <v>276000</v>
      </c>
      <c r="AR14" s="27">
        <v>276000</v>
      </c>
      <c r="AS14" s="27">
        <v>276000</v>
      </c>
      <c r="AT14" s="27">
        <v>276000</v>
      </c>
      <c r="AU14" s="27">
        <v>276000</v>
      </c>
      <c r="AV14" s="27">
        <v>276000</v>
      </c>
      <c r="AW14" s="27">
        <v>276000</v>
      </c>
      <c r="AX14" s="27">
        <v>276000</v>
      </c>
      <c r="AY14" s="27">
        <v>276000</v>
      </c>
      <c r="AZ14" s="27">
        <v>276000</v>
      </c>
      <c r="BA14" s="27">
        <v>276000</v>
      </c>
      <c r="BB14" s="27">
        <v>276000</v>
      </c>
      <c r="BC14" s="27">
        <v>276000</v>
      </c>
      <c r="BD14" s="27">
        <v>276000</v>
      </c>
      <c r="BE14" s="27">
        <v>276000</v>
      </c>
      <c r="BF14" s="27">
        <v>276000</v>
      </c>
      <c r="BG14" s="27">
        <v>276000</v>
      </c>
      <c r="BH14" s="27">
        <v>276000</v>
      </c>
      <c r="BI14" s="27">
        <v>276000</v>
      </c>
      <c r="BJ14" s="27">
        <v>276000</v>
      </c>
      <c r="BK14" s="27">
        <v>276000</v>
      </c>
      <c r="BL14" s="27">
        <v>276000</v>
      </c>
      <c r="BM14" s="27">
        <v>276000</v>
      </c>
      <c r="BN14" s="27">
        <v>276000</v>
      </c>
      <c r="BO14" s="27">
        <v>276000</v>
      </c>
      <c r="BP14" s="27">
        <v>276000</v>
      </c>
      <c r="BQ14" s="27">
        <v>276000</v>
      </c>
      <c r="BR14" s="27">
        <v>276000</v>
      </c>
      <c r="BS14" s="27">
        <v>276000</v>
      </c>
      <c r="BT14" s="27">
        <v>276000</v>
      </c>
      <c r="BU14" s="27">
        <v>276000</v>
      </c>
      <c r="BV14" s="27">
        <v>276000</v>
      </c>
      <c r="BW14" s="27">
        <v>276000</v>
      </c>
      <c r="BX14" s="27">
        <v>276000</v>
      </c>
      <c r="BY14" s="27">
        <v>276000</v>
      </c>
      <c r="BZ14" s="27">
        <v>276000</v>
      </c>
      <c r="CA14" s="27">
        <v>276000</v>
      </c>
      <c r="CB14" s="27">
        <v>276000</v>
      </c>
      <c r="CC14" s="27">
        <v>276000</v>
      </c>
      <c r="CD14" s="27">
        <v>276000</v>
      </c>
      <c r="CE14" s="27">
        <v>276000</v>
      </c>
      <c r="CF14" s="27">
        <v>276000</v>
      </c>
      <c r="CG14" s="27">
        <v>276000</v>
      </c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DA14" s="24"/>
    </row>
    <row r="15" spans="1:107" x14ac:dyDescent="0.4">
      <c r="A15" s="1"/>
      <c r="B15" s="60" t="s">
        <v>121</v>
      </c>
      <c r="C15" s="61">
        <v>7831</v>
      </c>
      <c r="D15" s="62">
        <v>15</v>
      </c>
      <c r="E15" s="63" t="s">
        <v>117</v>
      </c>
      <c r="F15" s="33">
        <f>VLOOKUP(E15,工作表2!A:D,4,0)</f>
        <v>1600000</v>
      </c>
      <c r="G15" s="64">
        <v>1600000</v>
      </c>
      <c r="H15" s="64">
        <v>1600000</v>
      </c>
      <c r="I15" s="64">
        <v>1600000</v>
      </c>
      <c r="J15" s="64">
        <v>1600000</v>
      </c>
      <c r="K15" s="64">
        <v>1600000</v>
      </c>
      <c r="L15" s="64">
        <v>1600000</v>
      </c>
      <c r="M15" s="64">
        <v>1600000</v>
      </c>
      <c r="N15" s="64">
        <v>1600000</v>
      </c>
      <c r="O15" s="64">
        <v>1600000</v>
      </c>
      <c r="P15" s="64">
        <v>1600000</v>
      </c>
      <c r="Q15" s="64">
        <v>1600000</v>
      </c>
      <c r="R15" s="64">
        <v>1600000</v>
      </c>
      <c r="S15" s="64">
        <v>1600000</v>
      </c>
      <c r="T15" s="64">
        <v>1600000</v>
      </c>
      <c r="U15" s="64">
        <v>1600000</v>
      </c>
      <c r="V15" s="64">
        <v>1600000</v>
      </c>
      <c r="W15" s="64">
        <v>1600000</v>
      </c>
      <c r="X15" s="64">
        <v>1600000</v>
      </c>
      <c r="Y15" s="64">
        <v>1600000</v>
      </c>
      <c r="Z15" s="64">
        <v>1600000</v>
      </c>
      <c r="AA15" s="64">
        <v>1600000</v>
      </c>
      <c r="AB15" s="64">
        <v>1600000</v>
      </c>
      <c r="AC15" s="64">
        <v>1600000</v>
      </c>
      <c r="AD15" s="64">
        <v>1600000</v>
      </c>
      <c r="AE15" s="64">
        <v>1600000</v>
      </c>
      <c r="AF15" s="64">
        <v>1600000</v>
      </c>
      <c r="AG15" s="64">
        <v>1600000</v>
      </c>
      <c r="AH15" s="64">
        <v>1600000</v>
      </c>
      <c r="AI15" s="64">
        <v>1600000</v>
      </c>
      <c r="AJ15" s="70">
        <v>0</v>
      </c>
      <c r="AK15" s="64" t="s">
        <v>122</v>
      </c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DA15" s="24"/>
    </row>
    <row r="16" spans="1:107" x14ac:dyDescent="0.4">
      <c r="A16" s="1">
        <v>3</v>
      </c>
      <c r="B16" s="1" t="s">
        <v>58</v>
      </c>
      <c r="C16" s="3">
        <v>8458</v>
      </c>
      <c r="D16" s="25">
        <v>13</v>
      </c>
      <c r="E16" s="26" t="s">
        <v>85</v>
      </c>
      <c r="F16" s="33">
        <f>VLOOKUP(E16,工作表2!A:D,4,0)</f>
        <v>506674</v>
      </c>
      <c r="G16" s="27">
        <v>506674</v>
      </c>
      <c r="H16" s="27">
        <v>506674</v>
      </c>
      <c r="I16" s="27">
        <v>506674</v>
      </c>
      <c r="J16" s="27">
        <v>506674</v>
      </c>
      <c r="K16" s="27">
        <v>506674</v>
      </c>
      <c r="L16" s="27">
        <v>506674</v>
      </c>
      <c r="M16" s="27">
        <v>506674</v>
      </c>
      <c r="N16" s="27">
        <v>506674</v>
      </c>
      <c r="O16" s="27">
        <v>506674</v>
      </c>
      <c r="P16" s="27">
        <v>506674</v>
      </c>
      <c r="Q16" s="27">
        <v>506674</v>
      </c>
      <c r="R16" s="27">
        <v>506674</v>
      </c>
      <c r="S16" s="27">
        <v>506674</v>
      </c>
      <c r="T16" s="27">
        <v>506674</v>
      </c>
      <c r="U16" s="27">
        <v>506674</v>
      </c>
      <c r="V16" s="27">
        <v>506674</v>
      </c>
      <c r="W16" s="27">
        <v>506674</v>
      </c>
      <c r="X16" s="27">
        <v>506674</v>
      </c>
      <c r="Y16" s="27">
        <v>506674</v>
      </c>
      <c r="Z16" s="27">
        <v>506674</v>
      </c>
      <c r="AA16" s="27">
        <v>506674</v>
      </c>
      <c r="AB16" s="27">
        <v>506674</v>
      </c>
      <c r="AC16" s="27">
        <v>506674</v>
      </c>
      <c r="AD16" s="27">
        <v>506674</v>
      </c>
      <c r="AE16" s="27">
        <v>506674</v>
      </c>
      <c r="AF16" s="27">
        <v>506674</v>
      </c>
      <c r="AG16" s="27">
        <v>506674</v>
      </c>
      <c r="AH16" s="27">
        <v>506674</v>
      </c>
      <c r="AI16" s="27">
        <v>506674</v>
      </c>
      <c r="AJ16" s="27">
        <v>506674</v>
      </c>
      <c r="AK16" s="27">
        <v>506674</v>
      </c>
      <c r="AL16" s="27">
        <v>506674</v>
      </c>
      <c r="AM16" s="27">
        <v>506674</v>
      </c>
      <c r="AN16" s="27">
        <v>506674</v>
      </c>
      <c r="AO16" s="27">
        <v>506674</v>
      </c>
      <c r="AP16" s="27">
        <v>506674</v>
      </c>
      <c r="AQ16" s="27">
        <v>506674</v>
      </c>
      <c r="AR16" s="27">
        <v>506674</v>
      </c>
      <c r="AS16" s="27">
        <v>506674</v>
      </c>
      <c r="AT16" s="27">
        <v>506674</v>
      </c>
      <c r="AU16" s="27">
        <v>506674</v>
      </c>
      <c r="AV16" s="27">
        <v>506674</v>
      </c>
      <c r="AW16" s="27">
        <v>506674</v>
      </c>
      <c r="AX16" s="27">
        <v>506674</v>
      </c>
      <c r="AY16" s="27">
        <v>506674</v>
      </c>
      <c r="AZ16" s="27">
        <v>506674</v>
      </c>
      <c r="BA16" s="27">
        <v>506674</v>
      </c>
      <c r="BB16" s="27">
        <v>506674</v>
      </c>
      <c r="BC16" s="27">
        <v>506674</v>
      </c>
      <c r="BD16" s="27">
        <v>506674</v>
      </c>
      <c r="BE16" s="27">
        <v>506674</v>
      </c>
      <c r="BF16" s="27">
        <v>506674</v>
      </c>
      <c r="BG16" s="27">
        <v>506674</v>
      </c>
      <c r="BH16" s="27">
        <v>506674</v>
      </c>
      <c r="BI16" s="27">
        <v>506674</v>
      </c>
      <c r="BJ16" s="27">
        <v>506674</v>
      </c>
      <c r="BK16" s="27">
        <v>506674</v>
      </c>
      <c r="BL16" s="27">
        <v>506674</v>
      </c>
      <c r="BM16" s="27">
        <v>506674</v>
      </c>
      <c r="BN16" s="27">
        <v>506674</v>
      </c>
      <c r="BO16" s="27">
        <v>506674</v>
      </c>
      <c r="BP16" s="27">
        <v>506674</v>
      </c>
      <c r="BQ16" s="27">
        <v>506674</v>
      </c>
      <c r="BR16" s="27">
        <v>506674</v>
      </c>
      <c r="BS16" s="27">
        <v>506674</v>
      </c>
      <c r="BT16" s="27">
        <v>506674</v>
      </c>
      <c r="BU16" s="27">
        <v>506674</v>
      </c>
      <c r="BV16" s="27">
        <v>506674</v>
      </c>
      <c r="BW16" s="27">
        <v>506674</v>
      </c>
      <c r="BX16" s="27">
        <v>506674</v>
      </c>
      <c r="BY16" s="27">
        <v>506674</v>
      </c>
      <c r="BZ16" s="27">
        <v>506674</v>
      </c>
      <c r="CA16" s="27">
        <v>506674</v>
      </c>
      <c r="CB16" s="27">
        <v>506674</v>
      </c>
      <c r="CC16" s="27">
        <v>506674</v>
      </c>
      <c r="CD16" s="27">
        <v>506674</v>
      </c>
      <c r="CE16" s="27">
        <v>506674</v>
      </c>
      <c r="CF16" s="27">
        <v>506674</v>
      </c>
      <c r="CG16" s="27">
        <v>506674</v>
      </c>
      <c r="CH16" s="27">
        <v>506674</v>
      </c>
      <c r="CI16" s="27">
        <v>506674</v>
      </c>
      <c r="CJ16" s="27">
        <v>506674</v>
      </c>
      <c r="CK16" s="27">
        <v>506674</v>
      </c>
      <c r="CL16" s="27">
        <v>506674</v>
      </c>
      <c r="CM16" s="27">
        <v>506674</v>
      </c>
      <c r="CN16" s="27">
        <v>506674</v>
      </c>
      <c r="CO16" s="27">
        <v>506674</v>
      </c>
      <c r="CP16" s="27">
        <v>506674</v>
      </c>
      <c r="CQ16" s="27">
        <v>506674</v>
      </c>
      <c r="CR16" s="27">
        <v>506674</v>
      </c>
      <c r="CS16" s="27">
        <v>506674</v>
      </c>
      <c r="CT16" s="27">
        <v>506674</v>
      </c>
      <c r="CU16" s="27">
        <v>506674</v>
      </c>
      <c r="CV16" s="27">
        <v>506674</v>
      </c>
      <c r="CW16" s="27">
        <v>506674</v>
      </c>
      <c r="CX16" s="27">
        <v>506674</v>
      </c>
      <c r="CY16" s="27">
        <v>506674</v>
      </c>
      <c r="DA16" s="24"/>
    </row>
    <row r="17" spans="1:105" x14ac:dyDescent="0.4">
      <c r="A17" s="1">
        <v>4</v>
      </c>
      <c r="B17" s="1" t="s">
        <v>59</v>
      </c>
      <c r="C17" s="1" t="s">
        <v>55</v>
      </c>
      <c r="D17" s="25">
        <v>14</v>
      </c>
      <c r="E17" s="26" t="s">
        <v>86</v>
      </c>
      <c r="F17" s="33">
        <f>VLOOKUP(E17,工作表2!A:D,4,0)</f>
        <v>396056</v>
      </c>
      <c r="G17" s="27">
        <v>396056</v>
      </c>
      <c r="H17" s="27">
        <v>396056</v>
      </c>
      <c r="I17" s="27">
        <v>396056</v>
      </c>
      <c r="J17" s="27">
        <v>396056</v>
      </c>
      <c r="K17" s="27">
        <v>396056</v>
      </c>
      <c r="L17" s="27">
        <v>396056</v>
      </c>
      <c r="M17" s="27">
        <v>396056</v>
      </c>
      <c r="N17" s="27">
        <v>396056</v>
      </c>
      <c r="O17" s="27">
        <v>396056</v>
      </c>
      <c r="P17" s="27">
        <v>396056</v>
      </c>
      <c r="Q17" s="27">
        <v>396056</v>
      </c>
      <c r="R17" s="27">
        <v>396056</v>
      </c>
      <c r="S17" s="27">
        <v>396056</v>
      </c>
      <c r="T17" s="27">
        <v>396056</v>
      </c>
      <c r="U17" s="27">
        <v>396056</v>
      </c>
      <c r="V17" s="27">
        <v>396056</v>
      </c>
      <c r="W17" s="27">
        <v>396056</v>
      </c>
      <c r="X17" s="27">
        <v>396056</v>
      </c>
      <c r="Y17" s="27">
        <v>396056</v>
      </c>
      <c r="Z17" s="27">
        <v>396056</v>
      </c>
      <c r="AA17" s="27">
        <v>396056</v>
      </c>
      <c r="AB17" s="27">
        <v>396056</v>
      </c>
      <c r="AC17" s="27">
        <v>396056</v>
      </c>
      <c r="AD17" s="27">
        <v>396056</v>
      </c>
      <c r="AE17" s="27">
        <v>396056</v>
      </c>
      <c r="AF17" s="27">
        <v>396056</v>
      </c>
      <c r="AG17" s="27">
        <v>396056</v>
      </c>
      <c r="AH17" s="27">
        <v>396056</v>
      </c>
      <c r="AI17" s="27">
        <v>396056</v>
      </c>
      <c r="AJ17" s="27">
        <v>396056</v>
      </c>
      <c r="AK17" s="27">
        <v>396056</v>
      </c>
      <c r="AL17" s="27">
        <v>396056</v>
      </c>
      <c r="AM17" s="27">
        <v>396056</v>
      </c>
      <c r="AN17" s="27">
        <v>396056</v>
      </c>
      <c r="AO17" s="27">
        <v>396056</v>
      </c>
      <c r="AP17" s="27">
        <v>396056</v>
      </c>
      <c r="AQ17" s="27">
        <v>396056</v>
      </c>
      <c r="AR17" s="27">
        <v>396056</v>
      </c>
      <c r="AS17" s="27">
        <v>396056</v>
      </c>
      <c r="AT17" s="27">
        <v>396056</v>
      </c>
      <c r="AU17" s="27">
        <v>396056</v>
      </c>
      <c r="AV17" s="27">
        <v>396056</v>
      </c>
      <c r="AW17" s="27">
        <v>396056</v>
      </c>
      <c r="AX17" s="27">
        <v>396056</v>
      </c>
      <c r="AY17" s="27">
        <v>396056</v>
      </c>
      <c r="AZ17" s="27">
        <v>396056</v>
      </c>
      <c r="BA17" s="27">
        <v>396056</v>
      </c>
      <c r="BB17" s="27">
        <v>396056</v>
      </c>
      <c r="BC17" s="27">
        <v>396056</v>
      </c>
      <c r="BD17" s="27">
        <v>396056</v>
      </c>
      <c r="BE17" s="27">
        <v>396056</v>
      </c>
      <c r="BF17" s="27">
        <v>396056</v>
      </c>
      <c r="BG17" s="27">
        <v>396056</v>
      </c>
      <c r="BH17" s="27">
        <v>396056</v>
      </c>
      <c r="BI17" s="27">
        <v>396056</v>
      </c>
      <c r="BJ17" s="27">
        <v>396056</v>
      </c>
      <c r="BK17" s="27">
        <v>396056</v>
      </c>
      <c r="BL17" s="27">
        <v>396056</v>
      </c>
      <c r="BM17" s="27">
        <v>396056</v>
      </c>
      <c r="BN17" s="27">
        <v>396056</v>
      </c>
      <c r="BO17" s="27">
        <v>396056</v>
      </c>
      <c r="BP17" s="27">
        <v>396056</v>
      </c>
      <c r="BQ17" s="27">
        <v>396056</v>
      </c>
      <c r="BR17" s="27">
        <v>396056</v>
      </c>
      <c r="BS17" s="27">
        <v>396056</v>
      </c>
      <c r="BT17" s="27">
        <v>396056</v>
      </c>
      <c r="BU17" s="27">
        <v>396056</v>
      </c>
      <c r="BV17" s="27">
        <v>396056</v>
      </c>
      <c r="BW17" s="27">
        <v>396056</v>
      </c>
      <c r="BX17" s="27">
        <v>396056</v>
      </c>
      <c r="BY17" s="27">
        <v>396056</v>
      </c>
      <c r="BZ17" s="27">
        <v>396056</v>
      </c>
      <c r="CA17" s="27">
        <v>396056</v>
      </c>
      <c r="CB17" s="27">
        <v>396056</v>
      </c>
      <c r="CC17" s="27">
        <v>396056</v>
      </c>
      <c r="CD17" s="27">
        <v>396056</v>
      </c>
      <c r="CE17" s="27">
        <v>396056</v>
      </c>
      <c r="CF17" s="27">
        <v>396056</v>
      </c>
      <c r="CG17" s="27">
        <v>396056</v>
      </c>
      <c r="CH17" s="27">
        <v>396056</v>
      </c>
      <c r="CI17" s="27">
        <v>396056</v>
      </c>
      <c r="CJ17" s="27">
        <v>396056</v>
      </c>
      <c r="CK17" s="27">
        <v>396056</v>
      </c>
      <c r="CL17" s="27">
        <v>396056</v>
      </c>
      <c r="CM17" s="27">
        <v>396056</v>
      </c>
      <c r="CN17" s="27">
        <v>396056</v>
      </c>
      <c r="CO17" s="27">
        <v>396056</v>
      </c>
      <c r="CP17" s="27">
        <v>396056</v>
      </c>
      <c r="CQ17" s="27">
        <v>396056</v>
      </c>
      <c r="CR17" s="27">
        <v>396056</v>
      </c>
      <c r="CS17" s="27">
        <v>396056</v>
      </c>
      <c r="CT17" s="27">
        <v>396056</v>
      </c>
      <c r="CU17" s="27">
        <v>396056</v>
      </c>
      <c r="CV17" s="27">
        <v>396056</v>
      </c>
      <c r="CW17" s="27">
        <v>396056</v>
      </c>
      <c r="CX17" s="27">
        <v>396056</v>
      </c>
      <c r="CY17" s="27">
        <v>396056</v>
      </c>
      <c r="DA17" s="24"/>
    </row>
  </sheetData>
  <sortState xmlns:xlrd2="http://schemas.microsoft.com/office/spreadsheetml/2017/richdata2" columnSort="1" ref="AX2:CY17">
    <sortCondition descending="1" ref="AX2:CY2"/>
  </sortState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6CA4-A0D0-49D0-B94A-1B1199AF6487}">
  <sheetPr codeName="工作表8"/>
  <dimension ref="A1:FH28"/>
  <sheetViews>
    <sheetView topLeftCell="A7" zoomScaleNormal="100" workbookViewId="0">
      <pane xSplit="5" topLeftCell="F1" activePane="topRight" state="frozen"/>
      <selection pane="topRight" activeCell="F19" sqref="F19"/>
    </sheetView>
  </sheetViews>
  <sheetFormatPr defaultRowHeight="17" x14ac:dyDescent="0.4"/>
  <cols>
    <col min="1" max="1" width="5.36328125" bestFit="1" customWidth="1"/>
    <col min="2" max="2" width="9.08984375" bestFit="1" customWidth="1"/>
    <col min="3" max="3" width="11.81640625" bestFit="1" customWidth="1"/>
    <col min="4" max="4" width="8.54296875" customWidth="1"/>
    <col min="5" max="5" width="31" bestFit="1" customWidth="1"/>
    <col min="6" max="37" width="13.90625" customWidth="1"/>
    <col min="38" max="38" width="14.453125" customWidth="1"/>
    <col min="39" max="46" width="16.6328125" customWidth="1"/>
    <col min="47" max="48" width="12.1796875" customWidth="1"/>
    <col min="49" max="49" width="12.6328125" customWidth="1"/>
    <col min="50" max="50" width="12.1796875" customWidth="1"/>
    <col min="51" max="51" width="13.54296875" customWidth="1"/>
    <col min="52" max="52" width="12.1796875" customWidth="1"/>
    <col min="53" max="53" width="11.90625" customWidth="1"/>
    <col min="54" max="54" width="11" customWidth="1"/>
    <col min="55" max="55" width="11.36328125" customWidth="1"/>
    <col min="56" max="122" width="12.1796875" customWidth="1"/>
    <col min="123" max="137" width="11" customWidth="1"/>
    <col min="138" max="164" width="11" bestFit="1" customWidth="1"/>
  </cols>
  <sheetData>
    <row r="1" spans="1:164" x14ac:dyDescent="0.4">
      <c r="A1" s="1"/>
      <c r="B1" s="1"/>
      <c r="C1" s="1"/>
      <c r="D1" s="37" t="s">
        <v>74</v>
      </c>
      <c r="E1" s="1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FE1" s="1">
        <v>7</v>
      </c>
      <c r="FF1" s="1"/>
      <c r="FG1" s="1"/>
      <c r="FH1" s="1"/>
    </row>
    <row r="2" spans="1:164" x14ac:dyDescent="0.4">
      <c r="A2" s="1"/>
      <c r="B2" s="1"/>
      <c r="C2" s="1"/>
      <c r="D2" s="1"/>
      <c r="E2" s="23"/>
    </row>
    <row r="3" spans="1:164" x14ac:dyDescent="0.4">
      <c r="A3" s="1" t="s">
        <v>62</v>
      </c>
      <c r="B3" s="1" t="s">
        <v>60</v>
      </c>
      <c r="C3" s="1" t="s">
        <v>61</v>
      </c>
      <c r="D3" s="30" t="s">
        <v>63</v>
      </c>
      <c r="E3" s="30" t="s">
        <v>5</v>
      </c>
      <c r="F3" s="47">
        <v>45819</v>
      </c>
      <c r="G3" s="47">
        <v>45818</v>
      </c>
      <c r="H3" s="47">
        <v>45817</v>
      </c>
      <c r="I3" s="47">
        <v>45814</v>
      </c>
      <c r="J3" s="47">
        <v>45813</v>
      </c>
      <c r="K3" s="47">
        <v>45812</v>
      </c>
      <c r="L3" s="47">
        <v>45811</v>
      </c>
      <c r="M3" s="47">
        <v>45810</v>
      </c>
      <c r="N3" s="47">
        <v>45806</v>
      </c>
      <c r="O3" s="47">
        <v>45805</v>
      </c>
      <c r="P3" s="47">
        <v>45804</v>
      </c>
      <c r="Q3" s="47">
        <v>45803</v>
      </c>
      <c r="R3" s="47">
        <v>45800</v>
      </c>
      <c r="S3" s="47">
        <v>45799</v>
      </c>
      <c r="T3" s="47">
        <v>45798</v>
      </c>
      <c r="U3" s="47">
        <v>45797</v>
      </c>
      <c r="V3" s="47">
        <v>45796</v>
      </c>
      <c r="W3" s="47">
        <v>45793</v>
      </c>
      <c r="X3" s="47">
        <v>45792</v>
      </c>
      <c r="Y3" s="47">
        <v>45791</v>
      </c>
      <c r="Z3" s="47">
        <v>45790</v>
      </c>
      <c r="AA3" s="47">
        <v>45789</v>
      </c>
      <c r="AB3" s="47">
        <v>45786</v>
      </c>
      <c r="AC3" s="47">
        <v>45785</v>
      </c>
      <c r="AD3" s="47">
        <v>45784</v>
      </c>
      <c r="AE3" s="47">
        <v>45783</v>
      </c>
      <c r="AF3" s="47">
        <v>45782</v>
      </c>
      <c r="AG3" s="47">
        <v>45779</v>
      </c>
      <c r="AH3" s="47">
        <v>45777</v>
      </c>
      <c r="AI3" s="47">
        <v>45776</v>
      </c>
      <c r="AJ3" s="47">
        <v>45775</v>
      </c>
      <c r="AK3" s="47">
        <v>45772</v>
      </c>
      <c r="AL3" s="47">
        <v>45771</v>
      </c>
      <c r="AM3" s="47">
        <v>45770</v>
      </c>
      <c r="AN3" s="47">
        <v>45769</v>
      </c>
      <c r="AO3" s="47">
        <v>45768</v>
      </c>
      <c r="AP3" s="47">
        <v>45765</v>
      </c>
      <c r="AQ3" s="47">
        <v>45764</v>
      </c>
      <c r="AR3" s="47">
        <v>45763</v>
      </c>
      <c r="AS3" s="47">
        <v>45762</v>
      </c>
      <c r="AT3" s="47">
        <v>45761</v>
      </c>
      <c r="AU3" s="47">
        <v>45758</v>
      </c>
      <c r="AV3" s="47">
        <v>45757</v>
      </c>
      <c r="AW3" s="47">
        <v>45756</v>
      </c>
      <c r="AX3" s="47">
        <v>45755</v>
      </c>
      <c r="AY3" s="47">
        <v>45754</v>
      </c>
      <c r="AZ3" s="47">
        <v>45749</v>
      </c>
      <c r="BA3" s="47">
        <v>45748</v>
      </c>
      <c r="BB3" s="47">
        <v>45747</v>
      </c>
      <c r="BC3" s="47">
        <v>45744</v>
      </c>
      <c r="BD3" s="47">
        <v>45743</v>
      </c>
      <c r="BE3" s="47">
        <v>45742</v>
      </c>
      <c r="BF3" s="47">
        <v>45741</v>
      </c>
      <c r="BG3" s="47">
        <v>45740</v>
      </c>
      <c r="BH3" s="47">
        <v>45737</v>
      </c>
      <c r="BI3" s="47">
        <v>45736</v>
      </c>
      <c r="BJ3" s="47">
        <v>45735</v>
      </c>
      <c r="BK3" s="47">
        <v>45734</v>
      </c>
      <c r="BL3" s="47">
        <v>45733</v>
      </c>
      <c r="BM3" s="47">
        <v>45730</v>
      </c>
      <c r="BN3" s="47">
        <v>45729</v>
      </c>
      <c r="BO3" s="47">
        <v>45728</v>
      </c>
      <c r="BP3" s="47">
        <v>45727</v>
      </c>
      <c r="BQ3" s="47">
        <v>45726</v>
      </c>
      <c r="BR3" s="47">
        <v>45723</v>
      </c>
      <c r="BS3" s="47">
        <v>45722</v>
      </c>
      <c r="BT3" s="47">
        <v>45721</v>
      </c>
      <c r="BU3" s="47">
        <v>45720</v>
      </c>
      <c r="BV3" s="47">
        <v>45719</v>
      </c>
      <c r="BW3" s="47">
        <v>45715</v>
      </c>
      <c r="BX3" s="47">
        <v>45714</v>
      </c>
      <c r="BY3" s="47">
        <v>45713</v>
      </c>
      <c r="BZ3" s="47">
        <v>45712</v>
      </c>
      <c r="CA3" s="47">
        <v>45709</v>
      </c>
      <c r="CB3" s="47">
        <v>45708</v>
      </c>
      <c r="CC3" s="47">
        <v>45707</v>
      </c>
      <c r="CD3" s="47">
        <v>45706</v>
      </c>
      <c r="CE3" s="47">
        <v>45705</v>
      </c>
      <c r="CF3" s="47">
        <v>45702</v>
      </c>
      <c r="CG3" s="47">
        <v>45701</v>
      </c>
      <c r="CH3" s="47">
        <v>45700</v>
      </c>
      <c r="CI3" s="47">
        <v>45699</v>
      </c>
      <c r="CJ3" s="47">
        <v>45698</v>
      </c>
      <c r="CK3" s="47">
        <v>45695</v>
      </c>
      <c r="CL3" s="47">
        <v>45694</v>
      </c>
      <c r="CM3" s="47">
        <v>45693</v>
      </c>
      <c r="CN3" s="47">
        <v>45692</v>
      </c>
      <c r="CO3" s="47">
        <v>45691</v>
      </c>
      <c r="CP3" s="47">
        <v>45679</v>
      </c>
      <c r="CQ3" s="47">
        <v>45678</v>
      </c>
      <c r="CR3" s="47">
        <v>45677</v>
      </c>
      <c r="CS3" s="47">
        <v>45674</v>
      </c>
      <c r="CT3" s="47">
        <v>45673</v>
      </c>
      <c r="CU3" s="47">
        <v>45672</v>
      </c>
      <c r="CV3" s="47">
        <v>45671</v>
      </c>
      <c r="CW3" s="47">
        <v>45670</v>
      </c>
      <c r="CX3" s="47">
        <v>45667</v>
      </c>
      <c r="CY3" s="47">
        <v>45666</v>
      </c>
      <c r="CZ3" s="47">
        <v>45665</v>
      </c>
      <c r="DA3" s="47">
        <v>45664</v>
      </c>
      <c r="DB3" s="47">
        <v>45663</v>
      </c>
      <c r="DC3" s="47">
        <v>45660</v>
      </c>
      <c r="DD3" s="47">
        <v>45659</v>
      </c>
      <c r="DE3" s="47">
        <v>45657</v>
      </c>
      <c r="DF3" s="47">
        <v>45656</v>
      </c>
      <c r="DG3" s="47">
        <v>45653</v>
      </c>
      <c r="DH3" s="47">
        <v>45652</v>
      </c>
      <c r="DI3" s="47">
        <v>45651</v>
      </c>
      <c r="DJ3" s="47">
        <v>45650</v>
      </c>
      <c r="DK3" s="47">
        <v>45649</v>
      </c>
      <c r="DL3" s="47">
        <v>45646</v>
      </c>
      <c r="DM3" s="47">
        <v>45645</v>
      </c>
      <c r="DN3" s="47">
        <v>45644</v>
      </c>
      <c r="DO3" s="47">
        <v>45643</v>
      </c>
      <c r="DP3" s="47">
        <v>45642</v>
      </c>
      <c r="DQ3" s="47">
        <v>45639</v>
      </c>
      <c r="DR3" s="47">
        <v>45638</v>
      </c>
      <c r="DS3" s="47">
        <v>45637</v>
      </c>
      <c r="DT3" s="47">
        <v>45636</v>
      </c>
      <c r="DU3" s="47">
        <v>45635</v>
      </c>
      <c r="DV3" s="47">
        <v>45632</v>
      </c>
      <c r="DW3" s="47">
        <v>45631</v>
      </c>
      <c r="DX3" s="47">
        <v>45630</v>
      </c>
      <c r="DY3" s="47">
        <v>45629</v>
      </c>
      <c r="DZ3" s="47">
        <v>45628</v>
      </c>
      <c r="EA3" s="47">
        <v>45625</v>
      </c>
      <c r="EB3" s="47">
        <v>45624</v>
      </c>
      <c r="EC3" s="47">
        <v>45623</v>
      </c>
      <c r="ED3" s="47">
        <v>45622</v>
      </c>
      <c r="EE3" s="47">
        <v>45621</v>
      </c>
      <c r="EF3" s="47">
        <v>45618</v>
      </c>
      <c r="EG3" s="47">
        <v>45617</v>
      </c>
      <c r="EH3" s="47">
        <v>45616</v>
      </c>
      <c r="EI3" s="47">
        <v>45615</v>
      </c>
      <c r="EJ3" s="47">
        <v>45614</v>
      </c>
      <c r="EK3" s="47">
        <v>45611</v>
      </c>
      <c r="EL3" s="47">
        <v>45610</v>
      </c>
      <c r="EM3" s="47">
        <v>45609</v>
      </c>
      <c r="EN3" s="47">
        <v>45608</v>
      </c>
      <c r="EO3" s="47">
        <v>45607</v>
      </c>
      <c r="EP3" s="47">
        <v>45604</v>
      </c>
      <c r="EQ3" s="47">
        <v>45603</v>
      </c>
      <c r="ER3" s="47">
        <v>45602</v>
      </c>
      <c r="ES3" s="47">
        <v>45601</v>
      </c>
      <c r="ET3" s="47">
        <v>45600</v>
      </c>
      <c r="EU3" s="47">
        <v>45597</v>
      </c>
      <c r="EV3" s="47">
        <v>45595</v>
      </c>
      <c r="EW3" s="47">
        <v>45594</v>
      </c>
      <c r="EX3" s="47">
        <v>45593</v>
      </c>
      <c r="EY3" s="47">
        <v>45590</v>
      </c>
      <c r="EZ3" s="47">
        <v>45589</v>
      </c>
      <c r="FA3" s="47">
        <v>45588</v>
      </c>
      <c r="FB3" s="47">
        <v>45587</v>
      </c>
      <c r="FC3" s="47">
        <v>45586</v>
      </c>
      <c r="FD3" s="47">
        <v>45583</v>
      </c>
      <c r="FE3" s="47">
        <v>45582</v>
      </c>
      <c r="FF3" s="47">
        <v>45581</v>
      </c>
      <c r="FG3" s="47">
        <v>45580</v>
      </c>
      <c r="FH3" s="47">
        <v>45579</v>
      </c>
    </row>
    <row r="4" spans="1:164" x14ac:dyDescent="0.4">
      <c r="A4" s="1">
        <v>1</v>
      </c>
      <c r="B4" s="1" t="s">
        <v>56</v>
      </c>
      <c r="C4" s="3">
        <v>2250</v>
      </c>
      <c r="D4" s="25">
        <v>1</v>
      </c>
      <c r="E4" s="26" t="s">
        <v>75</v>
      </c>
      <c r="F4" s="26"/>
      <c r="G4" s="26">
        <v>97.5</v>
      </c>
      <c r="H4" s="26">
        <v>92.1</v>
      </c>
      <c r="I4" s="26">
        <v>93.7</v>
      </c>
      <c r="J4" s="26">
        <v>96.6</v>
      </c>
      <c r="K4" s="26">
        <v>97.4</v>
      </c>
      <c r="L4" s="26">
        <v>93.4</v>
      </c>
      <c r="M4" s="26">
        <v>93.1</v>
      </c>
      <c r="N4" s="26">
        <v>96.5</v>
      </c>
      <c r="O4" s="26">
        <v>96.1</v>
      </c>
      <c r="P4" s="26">
        <v>97.2</v>
      </c>
      <c r="Q4" s="26">
        <v>98.8</v>
      </c>
      <c r="R4" s="26">
        <v>99.3</v>
      </c>
      <c r="S4" s="26">
        <v>99.5</v>
      </c>
      <c r="T4" s="26">
        <v>100.5</v>
      </c>
      <c r="U4" s="26">
        <v>101</v>
      </c>
      <c r="V4" s="26">
        <v>101.5</v>
      </c>
      <c r="W4" s="26">
        <v>105</v>
      </c>
      <c r="X4" s="26">
        <v>107</v>
      </c>
      <c r="Y4" s="26">
        <v>105</v>
      </c>
      <c r="Z4" s="26">
        <v>104.5</v>
      </c>
      <c r="AA4" s="26">
        <v>104</v>
      </c>
      <c r="AB4" s="26">
        <v>98.8</v>
      </c>
      <c r="AC4" s="26">
        <v>96.5</v>
      </c>
      <c r="AD4" s="26">
        <v>95.4</v>
      </c>
      <c r="AE4" s="26">
        <v>97.4</v>
      </c>
      <c r="AF4" s="26">
        <v>96.5</v>
      </c>
      <c r="AG4" s="26">
        <v>103.5</v>
      </c>
      <c r="AH4" s="26">
        <v>103</v>
      </c>
      <c r="AI4" s="26">
        <v>102.5</v>
      </c>
      <c r="AJ4" s="26">
        <v>95.3</v>
      </c>
      <c r="AK4" s="26">
        <v>96.3</v>
      </c>
      <c r="AL4" s="26">
        <v>89.7</v>
      </c>
      <c r="AM4" s="26">
        <v>92</v>
      </c>
      <c r="AN4" s="26">
        <v>83.7</v>
      </c>
      <c r="AO4" s="26">
        <v>85.2</v>
      </c>
      <c r="AP4" s="26">
        <v>90.5</v>
      </c>
      <c r="AQ4" s="26">
        <v>91</v>
      </c>
      <c r="AR4" s="26">
        <v>91.8</v>
      </c>
      <c r="AS4" s="26">
        <v>94.5</v>
      </c>
      <c r="AT4" s="26">
        <v>88</v>
      </c>
      <c r="AU4" s="26">
        <v>88</v>
      </c>
      <c r="AV4" s="26">
        <v>87.1</v>
      </c>
      <c r="AW4" s="26">
        <v>79.2</v>
      </c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>
        <v>139.5</v>
      </c>
      <c r="CN4" s="26">
        <v>127</v>
      </c>
      <c r="CO4" s="26">
        <v>125</v>
      </c>
      <c r="CP4" s="26">
        <v>129.5</v>
      </c>
      <c r="CQ4" s="26">
        <v>124.5</v>
      </c>
      <c r="CR4" s="26">
        <v>127</v>
      </c>
      <c r="CS4" s="26">
        <v>122.5</v>
      </c>
      <c r="CT4" s="26">
        <v>127.5</v>
      </c>
      <c r="CU4" s="26">
        <v>116</v>
      </c>
      <c r="CV4" s="26">
        <v>117.5</v>
      </c>
      <c r="CW4" s="26">
        <v>107</v>
      </c>
      <c r="CX4" s="26">
        <v>112.5</v>
      </c>
      <c r="CY4" s="26">
        <v>112.5</v>
      </c>
      <c r="CZ4" s="26">
        <v>123.5</v>
      </c>
      <c r="DA4" s="26">
        <v>124</v>
      </c>
      <c r="DB4" s="26">
        <v>126</v>
      </c>
      <c r="DC4" s="26">
        <v>123</v>
      </c>
      <c r="DD4" s="26">
        <v>134</v>
      </c>
      <c r="DE4" s="26">
        <v>134</v>
      </c>
      <c r="DF4" s="26">
        <v>135.5</v>
      </c>
      <c r="DG4" s="26">
        <v>146</v>
      </c>
      <c r="DH4" s="26">
        <v>134.5</v>
      </c>
      <c r="DI4" s="26">
        <v>137</v>
      </c>
      <c r="DJ4" s="26">
        <v>130.5</v>
      </c>
      <c r="DK4" s="26">
        <v>125</v>
      </c>
      <c r="DL4" s="26">
        <v>114</v>
      </c>
      <c r="DM4" s="26">
        <v>104</v>
      </c>
      <c r="DN4" s="26">
        <v>94.7</v>
      </c>
      <c r="DO4" s="26">
        <v>93.9</v>
      </c>
      <c r="DP4" s="26">
        <v>89.1</v>
      </c>
      <c r="DQ4" s="26">
        <v>89.3</v>
      </c>
      <c r="DR4" s="26">
        <v>90.7</v>
      </c>
      <c r="DS4" s="26">
        <v>90.6</v>
      </c>
      <c r="DT4" s="26">
        <v>91.2</v>
      </c>
      <c r="DU4" s="26">
        <v>92.7</v>
      </c>
      <c r="DV4" s="26">
        <v>91.5</v>
      </c>
      <c r="DW4" s="26">
        <v>91.7</v>
      </c>
      <c r="DX4" s="26">
        <v>92.3</v>
      </c>
      <c r="DY4" s="26">
        <v>92.4</v>
      </c>
      <c r="DZ4" s="26">
        <v>91.8</v>
      </c>
      <c r="EA4" s="26">
        <v>90.8</v>
      </c>
      <c r="EB4" s="26">
        <v>89.9</v>
      </c>
      <c r="EC4" s="26">
        <v>90.8</v>
      </c>
      <c r="ED4" s="26">
        <v>92.7</v>
      </c>
      <c r="EE4" s="26">
        <v>93.4</v>
      </c>
      <c r="EF4" s="26">
        <v>93</v>
      </c>
      <c r="EG4" s="26">
        <v>92.4</v>
      </c>
      <c r="EH4" s="26">
        <v>92.1</v>
      </c>
      <c r="EI4" s="26">
        <v>92.9</v>
      </c>
      <c r="EJ4" s="26">
        <v>91.8</v>
      </c>
      <c r="EK4" s="26">
        <v>93.1</v>
      </c>
      <c r="EL4" s="26">
        <v>95.4</v>
      </c>
      <c r="EM4" s="26">
        <v>96.3</v>
      </c>
      <c r="EN4" s="26">
        <v>95.1</v>
      </c>
      <c r="EO4" s="26">
        <v>97.1</v>
      </c>
      <c r="EP4" s="26">
        <v>93.6</v>
      </c>
      <c r="EQ4" s="26">
        <v>94.1</v>
      </c>
      <c r="ER4" s="26">
        <v>91.4</v>
      </c>
      <c r="ES4" s="26">
        <v>91.1</v>
      </c>
      <c r="ET4" s="26">
        <v>91.2</v>
      </c>
      <c r="EU4" s="26">
        <v>91.5</v>
      </c>
      <c r="EV4" s="26">
        <v>91.7</v>
      </c>
      <c r="EW4" s="26">
        <v>91.5</v>
      </c>
      <c r="EX4" s="26">
        <v>92.9</v>
      </c>
      <c r="EY4" s="26">
        <v>93.3</v>
      </c>
      <c r="EZ4" s="26">
        <v>93.2</v>
      </c>
      <c r="FA4" s="26">
        <v>93.7</v>
      </c>
      <c r="FB4" s="26">
        <v>94</v>
      </c>
      <c r="FC4" s="26">
        <v>95.2</v>
      </c>
      <c r="FD4" s="26">
        <v>93.7</v>
      </c>
      <c r="FE4" s="26">
        <v>96.6</v>
      </c>
      <c r="FF4" s="26">
        <v>94</v>
      </c>
      <c r="FG4" s="26">
        <v>93.5</v>
      </c>
      <c r="FH4" s="26">
        <v>93.5</v>
      </c>
    </row>
    <row r="5" spans="1:164" x14ac:dyDescent="0.4">
      <c r="A5" s="1">
        <v>1</v>
      </c>
      <c r="B5" s="1" t="s">
        <v>56</v>
      </c>
      <c r="C5" s="3">
        <v>2646</v>
      </c>
      <c r="D5" s="25">
        <v>6</v>
      </c>
      <c r="E5" s="26" t="s">
        <v>79</v>
      </c>
      <c r="F5" s="26"/>
      <c r="G5" s="26">
        <v>25.2</v>
      </c>
      <c r="H5" s="26">
        <v>24.95</v>
      </c>
      <c r="I5" s="26">
        <v>25</v>
      </c>
      <c r="J5" s="26">
        <v>25.1</v>
      </c>
      <c r="K5" s="26">
        <v>25.25</v>
      </c>
      <c r="L5" s="26">
        <v>25.3</v>
      </c>
      <c r="M5" s="26">
        <v>25.45</v>
      </c>
      <c r="N5" s="26">
        <v>25.7</v>
      </c>
      <c r="O5" s="26">
        <v>25.7</v>
      </c>
      <c r="P5" s="26">
        <v>25.85</v>
      </c>
      <c r="Q5" s="26">
        <v>25.8</v>
      </c>
      <c r="R5" s="26">
        <v>25.9</v>
      </c>
      <c r="S5" s="26">
        <v>26</v>
      </c>
      <c r="T5" s="26">
        <v>26.05</v>
      </c>
      <c r="U5" s="26">
        <v>25.65</v>
      </c>
      <c r="V5" s="26">
        <v>25.75</v>
      </c>
      <c r="W5" s="26">
        <v>26.15</v>
      </c>
      <c r="X5" s="26">
        <v>26.15</v>
      </c>
      <c r="Y5" s="26">
        <v>26.2</v>
      </c>
      <c r="Z5" s="26">
        <v>26.15</v>
      </c>
      <c r="AA5" s="26">
        <v>25.95</v>
      </c>
      <c r="AB5" s="26">
        <v>25.95</v>
      </c>
      <c r="AC5" s="26">
        <v>25.65</v>
      </c>
      <c r="AD5" s="26">
        <v>25.5</v>
      </c>
      <c r="AE5" s="26">
        <v>26.05</v>
      </c>
      <c r="AF5" s="26">
        <v>25.35</v>
      </c>
      <c r="AG5" s="26">
        <v>24.6</v>
      </c>
      <c r="AH5" s="26">
        <v>24.25</v>
      </c>
      <c r="AI5" s="26">
        <v>24.1</v>
      </c>
      <c r="AJ5" s="26">
        <v>24</v>
      </c>
      <c r="AK5" s="26">
        <v>24</v>
      </c>
      <c r="AL5" s="26">
        <v>24</v>
      </c>
      <c r="AM5" s="26">
        <v>24.1</v>
      </c>
      <c r="AN5" s="26">
        <v>23.6</v>
      </c>
      <c r="AO5" s="26">
        <v>24</v>
      </c>
      <c r="AP5" s="26">
        <v>24.65</v>
      </c>
      <c r="AQ5" s="26">
        <v>24.65</v>
      </c>
      <c r="AR5" s="26">
        <v>24.85</v>
      </c>
      <c r="AS5" s="26">
        <v>25.05</v>
      </c>
      <c r="AT5" s="26">
        <v>25</v>
      </c>
      <c r="AU5" s="26">
        <v>25.45</v>
      </c>
      <c r="AV5" s="26">
        <v>24.35</v>
      </c>
      <c r="AW5" s="26">
        <v>22.15</v>
      </c>
      <c r="AX5" s="26">
        <v>23.2</v>
      </c>
      <c r="AY5" s="26">
        <v>23.4</v>
      </c>
      <c r="AZ5" s="26">
        <v>26</v>
      </c>
      <c r="BA5" s="26">
        <v>26.05</v>
      </c>
      <c r="BB5" s="26">
        <v>25.95</v>
      </c>
      <c r="BC5" s="26">
        <v>26.35</v>
      </c>
      <c r="BD5" s="26">
        <v>26.75</v>
      </c>
      <c r="BE5" s="26">
        <v>26.9</v>
      </c>
      <c r="BF5" s="26">
        <v>26.95</v>
      </c>
      <c r="BG5" s="26">
        <v>27</v>
      </c>
      <c r="BH5" s="26">
        <v>27.1</v>
      </c>
      <c r="BI5" s="26">
        <v>27.1</v>
      </c>
      <c r="BJ5" s="26">
        <v>27.1</v>
      </c>
      <c r="BK5" s="26">
        <v>27.25</v>
      </c>
      <c r="BL5" s="26">
        <v>27.35</v>
      </c>
      <c r="BM5" s="26">
        <v>27.55</v>
      </c>
      <c r="BN5" s="26">
        <v>27.55</v>
      </c>
      <c r="BO5" s="26">
        <v>27.85</v>
      </c>
      <c r="BP5" s="26">
        <v>28.1</v>
      </c>
      <c r="BQ5" s="26">
        <v>28.05</v>
      </c>
      <c r="BR5" s="26">
        <v>28.3</v>
      </c>
      <c r="BS5" s="26">
        <v>28</v>
      </c>
      <c r="BT5" s="26">
        <v>27.95</v>
      </c>
      <c r="BU5" s="26">
        <v>27.95</v>
      </c>
      <c r="BV5" s="26">
        <v>27.9</v>
      </c>
      <c r="BW5" s="26">
        <v>28.2</v>
      </c>
      <c r="BX5" s="26">
        <v>28.05</v>
      </c>
      <c r="BY5" s="26">
        <v>27.9</v>
      </c>
      <c r="BZ5" s="26">
        <v>28.1</v>
      </c>
      <c r="CA5" s="26">
        <v>28.25</v>
      </c>
      <c r="CB5" s="26">
        <v>28.35</v>
      </c>
      <c r="CC5" s="26">
        <v>28.6</v>
      </c>
      <c r="CD5" s="26">
        <v>28.85</v>
      </c>
      <c r="CE5" s="26">
        <v>28.65</v>
      </c>
      <c r="CF5" s="26">
        <v>28.5</v>
      </c>
      <c r="CG5" s="26">
        <v>28.65</v>
      </c>
      <c r="CH5" s="26">
        <v>28.3</v>
      </c>
      <c r="CI5" s="26">
        <v>27.35</v>
      </c>
      <c r="CJ5" s="26">
        <v>27.2</v>
      </c>
      <c r="CK5" s="26">
        <v>27.25</v>
      </c>
      <c r="CL5" s="26">
        <v>27.25</v>
      </c>
      <c r="CM5" s="26">
        <v>27.35</v>
      </c>
      <c r="CN5" s="26">
        <v>27.1</v>
      </c>
      <c r="CO5" s="26">
        <v>27.3</v>
      </c>
      <c r="CP5" s="26">
        <v>27.75</v>
      </c>
      <c r="CQ5" s="26">
        <v>27.55</v>
      </c>
      <c r="CR5" s="26">
        <v>27.5</v>
      </c>
      <c r="CS5" s="26">
        <v>27.6</v>
      </c>
      <c r="CT5" s="26">
        <v>27.1</v>
      </c>
      <c r="CU5" s="26">
        <v>27.05</v>
      </c>
      <c r="CV5" s="26">
        <v>27.2</v>
      </c>
      <c r="CW5" s="26">
        <v>27</v>
      </c>
      <c r="CX5" s="26">
        <v>27.3</v>
      </c>
      <c r="CY5" s="26">
        <v>27.15</v>
      </c>
      <c r="CZ5" s="26">
        <v>27.55</v>
      </c>
      <c r="DA5" s="26">
        <v>27.55</v>
      </c>
      <c r="DB5" s="26">
        <v>27.65</v>
      </c>
      <c r="DC5" s="26">
        <v>27.75</v>
      </c>
      <c r="DD5" s="26">
        <v>27.75</v>
      </c>
      <c r="DE5" s="26">
        <v>27.6</v>
      </c>
      <c r="DF5" s="26">
        <v>27.6</v>
      </c>
      <c r="DG5" s="26">
        <v>27.7</v>
      </c>
      <c r="DH5" s="26">
        <v>27.75</v>
      </c>
      <c r="DI5" s="26">
        <v>27.9</v>
      </c>
      <c r="DJ5" s="26">
        <v>28.05</v>
      </c>
      <c r="DK5" s="26">
        <v>27.8</v>
      </c>
      <c r="DL5" s="26">
        <v>27.8</v>
      </c>
      <c r="DM5" s="26">
        <v>27.8</v>
      </c>
      <c r="DN5" s="26">
        <v>27.95</v>
      </c>
      <c r="DO5" s="26">
        <v>28.05</v>
      </c>
      <c r="DP5" s="26">
        <v>27.9</v>
      </c>
      <c r="DQ5" s="26">
        <v>28.15</v>
      </c>
      <c r="DR5" s="26">
        <v>28.4</v>
      </c>
      <c r="DS5" s="26">
        <v>28.2</v>
      </c>
      <c r="DT5" s="26">
        <v>28.35</v>
      </c>
      <c r="DU5" s="26">
        <v>28.3</v>
      </c>
      <c r="DV5" s="26">
        <v>27.95</v>
      </c>
      <c r="DW5" s="26">
        <v>28</v>
      </c>
      <c r="DX5" s="26">
        <v>28</v>
      </c>
      <c r="DY5" s="26">
        <v>28.35</v>
      </c>
      <c r="DZ5" s="26">
        <v>27.6</v>
      </c>
      <c r="EA5" s="26">
        <v>27.5</v>
      </c>
      <c r="EB5" s="26">
        <v>27.1</v>
      </c>
      <c r="EC5" s="26">
        <v>27.55</v>
      </c>
      <c r="ED5" s="26">
        <v>27.8</v>
      </c>
      <c r="EE5" s="26">
        <v>27.75</v>
      </c>
      <c r="EF5" s="26">
        <v>27.75</v>
      </c>
      <c r="EG5" s="26">
        <v>27.75</v>
      </c>
      <c r="EH5" s="26">
        <v>27.9</v>
      </c>
      <c r="EI5" s="26">
        <v>28.05</v>
      </c>
      <c r="EJ5" s="26">
        <v>27.9</v>
      </c>
      <c r="EK5" s="26">
        <v>28.3</v>
      </c>
      <c r="EL5" s="26">
        <v>27.95</v>
      </c>
      <c r="EM5" s="26">
        <v>28.3</v>
      </c>
      <c r="EN5" s="26">
        <v>27.7</v>
      </c>
      <c r="EO5" s="26">
        <v>27.4</v>
      </c>
      <c r="EP5" s="26">
        <v>27.7</v>
      </c>
      <c r="EQ5" s="26">
        <v>27.85</v>
      </c>
      <c r="ER5" s="26">
        <v>27.55</v>
      </c>
      <c r="ES5" s="26">
        <v>27.8</v>
      </c>
      <c r="ET5" s="26">
        <v>27.5</v>
      </c>
      <c r="EU5" s="26">
        <v>28.15</v>
      </c>
      <c r="EV5" s="26">
        <v>28.45</v>
      </c>
      <c r="EW5" s="26">
        <v>28.65</v>
      </c>
      <c r="EX5" s="26">
        <v>29.15</v>
      </c>
      <c r="EY5" s="26">
        <v>30.75</v>
      </c>
      <c r="EZ5" s="26">
        <v>31.3</v>
      </c>
      <c r="FA5" s="26">
        <v>30.62</v>
      </c>
      <c r="FB5" s="26">
        <v>30.74</v>
      </c>
      <c r="FC5" s="26">
        <v>31.2</v>
      </c>
      <c r="FD5" s="26">
        <v>31.77</v>
      </c>
      <c r="FE5" s="26">
        <v>31.92</v>
      </c>
      <c r="FF5" s="26">
        <v>31.41</v>
      </c>
      <c r="FG5" s="26">
        <v>30.62</v>
      </c>
      <c r="FH5" s="26">
        <v>29.46</v>
      </c>
    </row>
    <row r="6" spans="1:164" x14ac:dyDescent="0.4">
      <c r="A6" s="1">
        <v>1</v>
      </c>
      <c r="B6" s="1" t="s">
        <v>56</v>
      </c>
      <c r="C6" s="2">
        <v>4439</v>
      </c>
      <c r="D6" s="25">
        <v>2</v>
      </c>
      <c r="E6" s="26" t="s">
        <v>76</v>
      </c>
      <c r="F6" s="26"/>
      <c r="G6" s="26">
        <v>87.3</v>
      </c>
      <c r="H6" s="26">
        <v>86.6</v>
      </c>
      <c r="I6" s="26">
        <v>87.5</v>
      </c>
      <c r="J6" s="26">
        <v>87.5</v>
      </c>
      <c r="K6" s="26">
        <v>86.1</v>
      </c>
      <c r="L6" s="26">
        <v>86.2</v>
      </c>
      <c r="M6" s="26">
        <v>86.4</v>
      </c>
      <c r="N6" s="26">
        <v>88</v>
      </c>
      <c r="O6" s="26">
        <v>87.8</v>
      </c>
      <c r="P6" s="26">
        <v>86.7</v>
      </c>
      <c r="Q6" s="26">
        <v>88</v>
      </c>
      <c r="R6" s="26">
        <v>87.9</v>
      </c>
      <c r="S6" s="26">
        <v>87</v>
      </c>
      <c r="T6" s="26">
        <v>86.6</v>
      </c>
      <c r="U6" s="26">
        <v>86.6</v>
      </c>
      <c r="V6" s="26">
        <v>87.5</v>
      </c>
      <c r="W6" s="26">
        <v>87.6</v>
      </c>
      <c r="X6" s="26">
        <v>85.5</v>
      </c>
      <c r="Y6" s="26">
        <v>86.7</v>
      </c>
      <c r="Z6" s="26">
        <v>87.6</v>
      </c>
      <c r="AA6" s="26">
        <v>87.9</v>
      </c>
      <c r="AB6" s="26">
        <v>86.7</v>
      </c>
      <c r="AC6" s="26">
        <v>85.1</v>
      </c>
      <c r="AD6" s="26">
        <v>84.5</v>
      </c>
      <c r="AE6" s="26">
        <v>83.5</v>
      </c>
      <c r="AF6" s="26">
        <v>82.8</v>
      </c>
      <c r="AG6" s="26">
        <v>84.5</v>
      </c>
      <c r="AH6" s="26">
        <v>85.8</v>
      </c>
      <c r="AI6" s="26">
        <v>81.900000000000006</v>
      </c>
      <c r="AJ6" s="26">
        <v>81.8</v>
      </c>
      <c r="AK6" s="26">
        <v>81</v>
      </c>
      <c r="AL6" s="26">
        <v>81</v>
      </c>
      <c r="AM6" s="26">
        <v>81.5</v>
      </c>
      <c r="AN6" s="26">
        <v>79</v>
      </c>
      <c r="AO6" s="26">
        <v>79.5</v>
      </c>
      <c r="AP6" s="26">
        <v>80.599999999999994</v>
      </c>
      <c r="AQ6" s="26">
        <v>80.3</v>
      </c>
      <c r="AR6" s="26">
        <v>83.1</v>
      </c>
      <c r="AS6" s="26">
        <v>85.1</v>
      </c>
      <c r="AT6" s="26">
        <v>84.5</v>
      </c>
      <c r="AU6" s="26">
        <v>87.9</v>
      </c>
      <c r="AV6" s="26">
        <v>84.2</v>
      </c>
      <c r="AW6" s="26">
        <v>77.599999999999994</v>
      </c>
      <c r="AX6" s="26">
        <v>85.7</v>
      </c>
      <c r="AY6" s="26">
        <v>88.2</v>
      </c>
      <c r="AZ6" s="26">
        <v>97.9</v>
      </c>
      <c r="BA6" s="26">
        <v>97.5</v>
      </c>
      <c r="BB6" s="26">
        <v>98.1</v>
      </c>
      <c r="BC6" s="26">
        <v>101</v>
      </c>
      <c r="BD6" s="26">
        <v>99.3</v>
      </c>
      <c r="BE6" s="26">
        <v>99.5</v>
      </c>
      <c r="BF6" s="26">
        <v>95.8</v>
      </c>
      <c r="BG6" s="26">
        <v>96.6</v>
      </c>
      <c r="BH6" s="26">
        <v>96.6</v>
      </c>
      <c r="BI6" s="26">
        <v>97</v>
      </c>
      <c r="BJ6" s="26">
        <v>97.2</v>
      </c>
      <c r="BK6" s="26">
        <v>99.3</v>
      </c>
      <c r="BL6" s="26">
        <v>99.3</v>
      </c>
      <c r="BM6" s="26">
        <v>99.4</v>
      </c>
      <c r="BN6" s="26">
        <v>97.3</v>
      </c>
      <c r="BO6" s="26">
        <v>99.8</v>
      </c>
      <c r="BP6" s="26">
        <v>99.2</v>
      </c>
      <c r="BQ6" s="26">
        <v>100</v>
      </c>
      <c r="BR6" s="26">
        <v>99</v>
      </c>
      <c r="BS6" s="26">
        <v>99.4</v>
      </c>
      <c r="BT6" s="26">
        <v>101.5</v>
      </c>
      <c r="BU6" s="26">
        <v>100.5</v>
      </c>
      <c r="BV6" s="26">
        <v>101</v>
      </c>
      <c r="BW6" s="26">
        <v>103</v>
      </c>
      <c r="BX6" s="26">
        <v>103</v>
      </c>
      <c r="BY6" s="26">
        <v>102</v>
      </c>
      <c r="BZ6" s="26">
        <v>102.5</v>
      </c>
      <c r="CA6" s="26">
        <v>101</v>
      </c>
      <c r="CB6" s="26">
        <v>101</v>
      </c>
      <c r="CC6" s="26">
        <v>102</v>
      </c>
      <c r="CD6" s="26">
        <v>101.5</v>
      </c>
      <c r="CE6" s="26">
        <v>103</v>
      </c>
      <c r="CF6" s="26">
        <v>105</v>
      </c>
      <c r="CG6" s="26">
        <v>103.5</v>
      </c>
      <c r="CH6" s="26">
        <v>100.5</v>
      </c>
      <c r="CI6" s="26">
        <v>100.5</v>
      </c>
      <c r="CJ6" s="26">
        <v>101.5</v>
      </c>
      <c r="CK6" s="26">
        <v>103.5</v>
      </c>
      <c r="CL6" s="26">
        <v>105.5</v>
      </c>
      <c r="CM6" s="26">
        <v>99.1</v>
      </c>
      <c r="CN6" s="26">
        <v>98.6</v>
      </c>
      <c r="CO6" s="26">
        <v>98</v>
      </c>
      <c r="CP6" s="26">
        <v>98</v>
      </c>
      <c r="CQ6" s="26">
        <v>98</v>
      </c>
      <c r="CR6" s="26">
        <v>98.1</v>
      </c>
      <c r="CS6" s="26">
        <v>98</v>
      </c>
      <c r="CT6" s="26">
        <v>99</v>
      </c>
      <c r="CU6" s="26">
        <v>98.7</v>
      </c>
      <c r="CV6" s="26">
        <v>99.8</v>
      </c>
      <c r="CW6" s="26">
        <v>99.7</v>
      </c>
      <c r="CX6" s="26">
        <v>102</v>
      </c>
      <c r="CY6" s="26">
        <v>103</v>
      </c>
      <c r="CZ6" s="26">
        <v>103</v>
      </c>
      <c r="DA6" s="26">
        <v>103.5</v>
      </c>
      <c r="DB6" s="26">
        <v>104</v>
      </c>
      <c r="DC6" s="26">
        <v>105.5</v>
      </c>
      <c r="DD6" s="26">
        <v>104.5</v>
      </c>
      <c r="DE6" s="26">
        <v>111</v>
      </c>
      <c r="DF6" s="26">
        <v>101.5</v>
      </c>
      <c r="DG6" s="26">
        <v>99.9</v>
      </c>
      <c r="DH6" s="26">
        <v>101</v>
      </c>
      <c r="DI6" s="26">
        <v>101</v>
      </c>
      <c r="DJ6" s="26">
        <v>99.6</v>
      </c>
      <c r="DK6" s="26">
        <v>99.9</v>
      </c>
      <c r="DL6" s="26">
        <v>95.5</v>
      </c>
      <c r="DM6" s="26">
        <v>96.1</v>
      </c>
      <c r="DN6" s="26">
        <v>97.1</v>
      </c>
      <c r="DO6" s="26">
        <v>97.9</v>
      </c>
      <c r="DP6" s="26">
        <v>98</v>
      </c>
      <c r="DQ6" s="26">
        <v>98</v>
      </c>
      <c r="DR6" s="26">
        <v>98</v>
      </c>
      <c r="DS6" s="26">
        <v>97.9</v>
      </c>
      <c r="DT6" s="26">
        <v>99.7</v>
      </c>
      <c r="DU6" s="26">
        <v>98</v>
      </c>
      <c r="DV6" s="26">
        <v>97.3</v>
      </c>
      <c r="DW6" s="26">
        <v>97.5</v>
      </c>
      <c r="DX6" s="26">
        <v>95</v>
      </c>
      <c r="DY6" s="26">
        <v>94.7</v>
      </c>
      <c r="DZ6" s="26">
        <v>95</v>
      </c>
      <c r="EA6" s="26">
        <v>94</v>
      </c>
      <c r="EB6" s="26">
        <v>94.4</v>
      </c>
      <c r="EC6" s="26">
        <v>94.4</v>
      </c>
      <c r="ED6" s="26">
        <v>94.9</v>
      </c>
      <c r="EE6" s="26">
        <v>94.3</v>
      </c>
      <c r="EF6" s="26">
        <v>93.6</v>
      </c>
      <c r="EG6" s="26">
        <v>92.2</v>
      </c>
      <c r="EH6" s="26">
        <v>92.8</v>
      </c>
      <c r="EI6" s="26">
        <v>90</v>
      </c>
      <c r="EJ6" s="26">
        <v>89.5</v>
      </c>
      <c r="EK6" s="26">
        <v>89.3</v>
      </c>
      <c r="EL6" s="26">
        <v>89.5</v>
      </c>
      <c r="EM6" s="26">
        <v>89.8</v>
      </c>
      <c r="EN6" s="26">
        <v>90</v>
      </c>
      <c r="EO6" s="26">
        <v>91</v>
      </c>
      <c r="EP6" s="26">
        <v>90.5</v>
      </c>
      <c r="EQ6" s="26">
        <v>90.2</v>
      </c>
      <c r="ER6" s="26">
        <v>90</v>
      </c>
      <c r="ES6" s="26">
        <v>90.1</v>
      </c>
      <c r="ET6" s="26">
        <v>89.9</v>
      </c>
      <c r="EU6" s="26">
        <v>90.8</v>
      </c>
      <c r="EV6" s="26">
        <v>89</v>
      </c>
      <c r="EW6" s="26">
        <v>89.6</v>
      </c>
      <c r="EX6" s="26">
        <v>91</v>
      </c>
      <c r="EY6" s="26">
        <v>90</v>
      </c>
      <c r="EZ6" s="26">
        <v>90.2</v>
      </c>
      <c r="FA6" s="26">
        <v>90</v>
      </c>
      <c r="FB6" s="26">
        <v>89.8</v>
      </c>
      <c r="FC6" s="26">
        <v>90.5</v>
      </c>
      <c r="FD6" s="26">
        <v>90.7</v>
      </c>
      <c r="FE6" s="26">
        <v>90.6</v>
      </c>
      <c r="FF6" s="26">
        <v>90.6</v>
      </c>
      <c r="FG6" s="26">
        <v>91</v>
      </c>
      <c r="FH6" s="26">
        <v>90.1</v>
      </c>
    </row>
    <row r="7" spans="1:164" x14ac:dyDescent="0.4">
      <c r="A7" s="1">
        <v>1</v>
      </c>
      <c r="B7" s="1" t="s">
        <v>56</v>
      </c>
      <c r="C7" s="3">
        <v>6958</v>
      </c>
      <c r="D7" s="25">
        <v>3</v>
      </c>
      <c r="E7" s="26" t="s">
        <v>83</v>
      </c>
      <c r="F7" s="26"/>
      <c r="G7" s="26">
        <v>21.8</v>
      </c>
      <c r="H7" s="26">
        <v>21.15</v>
      </c>
      <c r="I7" s="26">
        <v>21.2</v>
      </c>
      <c r="J7" s="26">
        <v>20.9</v>
      </c>
      <c r="K7" s="26">
        <v>21.2</v>
      </c>
      <c r="L7" s="26">
        <v>20.8</v>
      </c>
      <c r="M7" s="26">
        <v>20.75</v>
      </c>
      <c r="N7" s="26">
        <v>21.4</v>
      </c>
      <c r="O7" s="26">
        <v>21.6</v>
      </c>
      <c r="P7" s="26">
        <v>21.8</v>
      </c>
      <c r="Q7" s="26">
        <v>21.8</v>
      </c>
      <c r="R7" s="26">
        <v>21.45</v>
      </c>
      <c r="S7" s="26">
        <v>21.75</v>
      </c>
      <c r="T7" s="26">
        <v>21.6</v>
      </c>
      <c r="U7" s="26">
        <v>21.55</v>
      </c>
      <c r="V7" s="26">
        <v>21.1</v>
      </c>
      <c r="W7" s="26">
        <v>21.2</v>
      </c>
      <c r="X7" s="26">
        <v>21.1</v>
      </c>
      <c r="Y7" s="26">
        <v>21.5</v>
      </c>
      <c r="Z7" s="26">
        <v>22.8</v>
      </c>
      <c r="AA7" s="26">
        <v>22.6</v>
      </c>
      <c r="AB7" s="26">
        <v>22.3</v>
      </c>
      <c r="AC7" s="26">
        <v>22.05</v>
      </c>
      <c r="AD7" s="26">
        <v>22.05</v>
      </c>
      <c r="AE7" s="26">
        <v>22.05</v>
      </c>
      <c r="AF7" s="26">
        <v>21.85</v>
      </c>
      <c r="AG7" s="26">
        <v>21.85</v>
      </c>
      <c r="AH7" s="26">
        <v>21.75</v>
      </c>
      <c r="AI7" s="26">
        <v>21.7</v>
      </c>
      <c r="AJ7" s="26">
        <v>20.7</v>
      </c>
      <c r="AK7" s="26">
        <v>20.6</v>
      </c>
      <c r="AL7" s="26">
        <v>20.55</v>
      </c>
      <c r="AM7" s="26">
        <v>20.55</v>
      </c>
      <c r="AN7" s="26">
        <v>20.3</v>
      </c>
      <c r="AO7" s="26">
        <v>20.7</v>
      </c>
      <c r="AP7" s="26">
        <v>20.95</v>
      </c>
      <c r="AQ7" s="26">
        <v>20.6</v>
      </c>
      <c r="AR7" s="26">
        <v>20.5</v>
      </c>
      <c r="AS7" s="26">
        <v>21.35</v>
      </c>
      <c r="AT7" s="26">
        <v>20.5</v>
      </c>
      <c r="AU7" s="26">
        <v>20.45</v>
      </c>
      <c r="AV7" s="26">
        <v>20.25</v>
      </c>
      <c r="AW7" s="26">
        <v>18.45</v>
      </c>
      <c r="AX7" s="26">
        <v>20.45</v>
      </c>
      <c r="AY7" s="26">
        <v>21.5</v>
      </c>
      <c r="AZ7" s="26">
        <v>23.85</v>
      </c>
      <c r="BA7" s="26">
        <v>23.85</v>
      </c>
      <c r="BB7" s="26">
        <v>23.8</v>
      </c>
      <c r="BC7" s="26">
        <v>24.05</v>
      </c>
      <c r="BD7" s="26">
        <v>24.1</v>
      </c>
      <c r="BE7" s="26">
        <v>24.2</v>
      </c>
      <c r="BF7" s="26">
        <v>24.1</v>
      </c>
      <c r="BG7" s="26">
        <v>24.05</v>
      </c>
      <c r="BH7" s="26">
        <v>24.25</v>
      </c>
      <c r="BI7" s="26">
        <v>24.2</v>
      </c>
      <c r="BJ7" s="26">
        <v>24.15</v>
      </c>
      <c r="BK7" s="26">
        <v>24.15</v>
      </c>
      <c r="BL7" s="26">
        <v>24.1</v>
      </c>
      <c r="BM7" s="26">
        <v>24.15</v>
      </c>
      <c r="BN7" s="26">
        <v>23.9</v>
      </c>
      <c r="BO7" s="26">
        <v>23.8</v>
      </c>
      <c r="BP7" s="26">
        <v>23.8</v>
      </c>
      <c r="BQ7" s="26">
        <v>24.15</v>
      </c>
      <c r="BR7" s="26">
        <v>24.25</v>
      </c>
      <c r="BS7" s="26">
        <v>24.5</v>
      </c>
      <c r="BT7" s="26">
        <v>24.4</v>
      </c>
      <c r="BU7" s="26">
        <v>24.45</v>
      </c>
      <c r="BV7" s="26">
        <v>24.5</v>
      </c>
      <c r="BW7" s="26">
        <v>24.3</v>
      </c>
      <c r="BX7" s="26">
        <v>24.55</v>
      </c>
      <c r="BY7" s="26">
        <v>24.8</v>
      </c>
      <c r="BZ7" s="26">
        <v>25.1</v>
      </c>
      <c r="CA7" s="26">
        <v>25.2</v>
      </c>
      <c r="CB7" s="26">
        <v>24.8</v>
      </c>
      <c r="CC7" s="26">
        <v>24.75</v>
      </c>
      <c r="CD7" s="26">
        <v>24.5</v>
      </c>
      <c r="CE7" s="26">
        <v>24.6</v>
      </c>
      <c r="CF7" s="26">
        <v>24.2</v>
      </c>
      <c r="CG7" s="26">
        <v>24.45</v>
      </c>
      <c r="CH7" s="26">
        <v>24.4</v>
      </c>
      <c r="CI7" s="26">
        <v>24.35</v>
      </c>
      <c r="CJ7" s="26">
        <v>24.05</v>
      </c>
      <c r="CK7" s="26">
        <v>24.4</v>
      </c>
      <c r="CL7" s="26">
        <v>24.75</v>
      </c>
      <c r="CM7" s="26">
        <v>24.5</v>
      </c>
      <c r="CN7" s="26">
        <v>23.95</v>
      </c>
      <c r="CO7" s="26">
        <v>24</v>
      </c>
      <c r="CP7" s="26">
        <v>24.35</v>
      </c>
      <c r="CQ7" s="26">
        <v>24.25</v>
      </c>
      <c r="CR7" s="26">
        <v>24</v>
      </c>
      <c r="CS7" s="26">
        <v>23.9</v>
      </c>
      <c r="CT7" s="26">
        <v>23.9</v>
      </c>
      <c r="CU7" s="26">
        <v>23.35</v>
      </c>
      <c r="CV7" s="26">
        <v>23.4</v>
      </c>
      <c r="CW7" s="26">
        <v>23.2</v>
      </c>
      <c r="CX7" s="26">
        <v>24</v>
      </c>
      <c r="CY7" s="26">
        <v>23.85</v>
      </c>
      <c r="CZ7" s="26">
        <v>24.2</v>
      </c>
      <c r="DA7" s="26">
        <v>24.4</v>
      </c>
      <c r="DB7" s="26">
        <v>24.55</v>
      </c>
      <c r="DC7" s="26">
        <v>24.5</v>
      </c>
      <c r="DD7" s="26">
        <v>24.8</v>
      </c>
      <c r="DE7" s="26">
        <v>24.25</v>
      </c>
      <c r="DF7" s="26">
        <v>24.75</v>
      </c>
      <c r="DG7" s="26">
        <v>24.95</v>
      </c>
      <c r="DH7" s="26">
        <v>24.95</v>
      </c>
      <c r="DI7" s="26">
        <v>24.9</v>
      </c>
      <c r="DJ7" s="26">
        <v>24.85</v>
      </c>
      <c r="DK7" s="26">
        <v>24.55</v>
      </c>
      <c r="DL7" s="26">
        <v>24.3</v>
      </c>
      <c r="DM7" s="26">
        <v>24.4</v>
      </c>
      <c r="DN7" s="26">
        <v>24.9</v>
      </c>
      <c r="DO7" s="26">
        <v>24.5</v>
      </c>
      <c r="DP7" s="26">
        <v>25.3</v>
      </c>
      <c r="DQ7" s="26">
        <v>26.05</v>
      </c>
      <c r="DR7" s="26">
        <v>26.6</v>
      </c>
      <c r="DS7" s="26">
        <v>26.95</v>
      </c>
      <c r="DT7" s="26">
        <v>26.95</v>
      </c>
      <c r="DU7" s="26">
        <v>27</v>
      </c>
      <c r="DV7" s="26">
        <v>26.95</v>
      </c>
      <c r="DW7" s="26">
        <v>27.1</v>
      </c>
      <c r="DX7" s="26">
        <v>27.8</v>
      </c>
      <c r="DY7" s="26">
        <v>28.1</v>
      </c>
      <c r="DZ7" s="26">
        <v>27.65</v>
      </c>
      <c r="EA7" s="26">
        <v>27.7</v>
      </c>
      <c r="EB7" s="26">
        <v>27.75</v>
      </c>
      <c r="EC7" s="26">
        <v>28.1</v>
      </c>
      <c r="ED7" s="26">
        <v>28.2</v>
      </c>
      <c r="EE7" s="26">
        <v>28.4</v>
      </c>
      <c r="EF7" s="26">
        <v>28</v>
      </c>
      <c r="EG7" s="26">
        <v>28.05</v>
      </c>
      <c r="EH7" s="26">
        <v>28.05</v>
      </c>
      <c r="EI7" s="26">
        <v>28.2</v>
      </c>
      <c r="EJ7" s="26">
        <v>28.15</v>
      </c>
      <c r="EK7" s="26">
        <v>28.2</v>
      </c>
      <c r="EL7" s="26">
        <v>28.05</v>
      </c>
      <c r="EM7" s="26">
        <v>28.3</v>
      </c>
      <c r="EN7" s="26">
        <v>28.25</v>
      </c>
      <c r="EO7" s="26">
        <v>29.85</v>
      </c>
      <c r="EP7" s="26">
        <v>30.2</v>
      </c>
      <c r="EQ7" s="26">
        <v>30</v>
      </c>
      <c r="ER7" s="26">
        <v>30.15</v>
      </c>
      <c r="ES7" s="26">
        <v>30.25</v>
      </c>
      <c r="ET7" s="26">
        <v>30.4</v>
      </c>
      <c r="EU7" s="26">
        <v>30.75</v>
      </c>
      <c r="EV7" s="26">
        <v>29.9</v>
      </c>
      <c r="EW7" s="26">
        <v>29.85</v>
      </c>
      <c r="EX7" s="26">
        <v>30.05</v>
      </c>
      <c r="EY7" s="26">
        <v>30</v>
      </c>
      <c r="EZ7" s="26">
        <v>30.2</v>
      </c>
      <c r="FA7" s="26">
        <v>30.15</v>
      </c>
      <c r="FB7" s="26">
        <v>30.45</v>
      </c>
      <c r="FC7" s="26">
        <v>30.4</v>
      </c>
      <c r="FD7" s="26">
        <v>30.45</v>
      </c>
      <c r="FE7" s="26">
        <v>30.5</v>
      </c>
      <c r="FF7" s="26">
        <v>30.35</v>
      </c>
      <c r="FG7" s="26">
        <v>30.75</v>
      </c>
      <c r="FH7" s="26">
        <v>30.75</v>
      </c>
    </row>
    <row r="8" spans="1:164" x14ac:dyDescent="0.4">
      <c r="A8" s="1">
        <v>2</v>
      </c>
      <c r="B8" s="1" t="s">
        <v>57</v>
      </c>
      <c r="C8" s="3">
        <v>6747</v>
      </c>
      <c r="D8" s="25">
        <v>4</v>
      </c>
      <c r="E8" s="26" t="s">
        <v>16</v>
      </c>
      <c r="F8" s="26"/>
      <c r="G8" s="26">
        <v>192.5</v>
      </c>
      <c r="H8" s="26">
        <v>192</v>
      </c>
      <c r="I8" s="26">
        <v>192.5</v>
      </c>
      <c r="J8" s="26">
        <v>175</v>
      </c>
      <c r="K8" s="26">
        <v>159.5</v>
      </c>
      <c r="L8" s="26">
        <v>154</v>
      </c>
      <c r="M8" s="26">
        <v>147.5</v>
      </c>
      <c r="N8" s="26">
        <v>148</v>
      </c>
      <c r="O8" s="26">
        <v>148</v>
      </c>
      <c r="P8" s="26">
        <v>147.5</v>
      </c>
      <c r="Q8" s="26">
        <v>148</v>
      </c>
      <c r="R8" s="26">
        <v>148</v>
      </c>
      <c r="S8" s="26">
        <v>148</v>
      </c>
      <c r="T8" s="26">
        <v>147</v>
      </c>
      <c r="U8" s="26">
        <v>147.5</v>
      </c>
      <c r="V8" s="26">
        <v>141.5</v>
      </c>
      <c r="W8" s="26">
        <v>138.5</v>
      </c>
      <c r="X8" s="26">
        <v>139</v>
      </c>
      <c r="Y8" s="26">
        <v>141</v>
      </c>
      <c r="Z8" s="26">
        <v>141.5</v>
      </c>
      <c r="AA8" s="26">
        <v>141</v>
      </c>
      <c r="AB8" s="26">
        <v>138</v>
      </c>
      <c r="AC8" s="26">
        <v>138</v>
      </c>
      <c r="AD8" s="26">
        <v>138.5</v>
      </c>
      <c r="AE8" s="26">
        <v>139</v>
      </c>
      <c r="AF8" s="26">
        <v>137</v>
      </c>
      <c r="AG8" s="26">
        <v>140</v>
      </c>
      <c r="AH8" s="26">
        <v>139</v>
      </c>
      <c r="AI8" s="26">
        <v>140</v>
      </c>
      <c r="AJ8" s="26">
        <v>137.5</v>
      </c>
      <c r="AK8" s="26">
        <v>136.5</v>
      </c>
      <c r="AL8" s="26">
        <v>135</v>
      </c>
      <c r="AM8" s="26">
        <v>134</v>
      </c>
      <c r="AN8" s="26">
        <v>134</v>
      </c>
      <c r="AO8" s="26">
        <v>136</v>
      </c>
      <c r="AP8" s="26">
        <v>136.5</v>
      </c>
      <c r="AQ8" s="26">
        <v>136</v>
      </c>
      <c r="AR8" s="26">
        <v>143</v>
      </c>
      <c r="AS8" s="26">
        <v>144</v>
      </c>
      <c r="AT8" s="26">
        <v>143</v>
      </c>
      <c r="AU8" s="26">
        <v>139</v>
      </c>
      <c r="AV8" s="26">
        <v>139</v>
      </c>
      <c r="AW8" s="26">
        <v>129</v>
      </c>
      <c r="AX8" s="26">
        <v>136.5</v>
      </c>
      <c r="AY8" s="26">
        <v>131.5</v>
      </c>
      <c r="AZ8" s="26">
        <v>146</v>
      </c>
      <c r="BA8" s="26">
        <v>142</v>
      </c>
      <c r="BB8" s="26">
        <v>141</v>
      </c>
      <c r="BC8" s="26">
        <v>148</v>
      </c>
      <c r="BD8" s="26">
        <v>152</v>
      </c>
      <c r="BE8" s="26">
        <v>148</v>
      </c>
      <c r="BF8" s="26">
        <v>149</v>
      </c>
      <c r="BG8" s="26">
        <v>150</v>
      </c>
      <c r="BH8" s="26">
        <v>150.5</v>
      </c>
      <c r="BI8" s="26">
        <v>151</v>
      </c>
      <c r="BJ8" s="26">
        <v>150.5</v>
      </c>
      <c r="BK8" s="26">
        <v>154</v>
      </c>
      <c r="BL8" s="26">
        <v>154</v>
      </c>
      <c r="BM8" s="26">
        <v>152</v>
      </c>
      <c r="BN8" s="26">
        <v>152</v>
      </c>
      <c r="BO8" s="26">
        <v>151</v>
      </c>
      <c r="BP8" s="26">
        <v>146</v>
      </c>
      <c r="BQ8" s="26">
        <v>145.5</v>
      </c>
      <c r="BR8" s="26">
        <v>146</v>
      </c>
      <c r="BS8" s="26">
        <v>146</v>
      </c>
      <c r="BT8" s="26">
        <v>144.5</v>
      </c>
      <c r="BU8" s="26">
        <v>141.5</v>
      </c>
      <c r="BV8" s="26">
        <v>144</v>
      </c>
      <c r="BW8" s="26">
        <v>146</v>
      </c>
      <c r="BX8" s="26">
        <v>147</v>
      </c>
      <c r="BY8" s="26">
        <v>144</v>
      </c>
      <c r="BZ8" s="26">
        <v>146</v>
      </c>
      <c r="CA8" s="26">
        <v>146</v>
      </c>
      <c r="CB8" s="26">
        <v>147</v>
      </c>
      <c r="CC8" s="26">
        <v>146.5</v>
      </c>
      <c r="CD8" s="26">
        <v>151</v>
      </c>
      <c r="CE8" s="26">
        <v>149</v>
      </c>
      <c r="CF8" s="26">
        <v>144</v>
      </c>
      <c r="CG8" s="26">
        <v>137.5</v>
      </c>
      <c r="CH8" s="26">
        <v>134</v>
      </c>
      <c r="CI8" s="26">
        <v>130</v>
      </c>
      <c r="CJ8" s="26">
        <v>129.5</v>
      </c>
      <c r="CK8" s="26">
        <v>128.5</v>
      </c>
      <c r="CL8" s="26">
        <v>128</v>
      </c>
      <c r="CM8" s="26">
        <v>124.5</v>
      </c>
      <c r="CN8" s="26">
        <v>125</v>
      </c>
      <c r="CO8" s="26">
        <v>126.5</v>
      </c>
      <c r="CP8" s="26">
        <v>129</v>
      </c>
      <c r="CQ8" s="26">
        <v>124</v>
      </c>
      <c r="CR8" s="26">
        <v>125</v>
      </c>
      <c r="CS8" s="26">
        <v>126</v>
      </c>
      <c r="CT8" s="26">
        <v>127.5</v>
      </c>
      <c r="CU8" s="26">
        <v>127.5</v>
      </c>
      <c r="CV8" s="26">
        <v>127.5</v>
      </c>
      <c r="CW8" s="26">
        <v>125.5</v>
      </c>
      <c r="CX8" s="26">
        <v>129</v>
      </c>
      <c r="CY8" s="26">
        <v>130</v>
      </c>
      <c r="CZ8" s="26">
        <v>132.5</v>
      </c>
      <c r="DA8" s="26">
        <v>132.5</v>
      </c>
      <c r="DB8" s="26">
        <v>133</v>
      </c>
      <c r="DC8" s="26">
        <v>133</v>
      </c>
      <c r="DD8" s="26">
        <v>133</v>
      </c>
      <c r="DE8" s="26">
        <v>133</v>
      </c>
      <c r="DF8" s="26">
        <v>133</v>
      </c>
      <c r="DG8" s="26">
        <v>132.5</v>
      </c>
      <c r="DH8" s="26">
        <v>133.5</v>
      </c>
      <c r="DI8" s="26">
        <v>135</v>
      </c>
      <c r="DJ8" s="26">
        <v>136</v>
      </c>
      <c r="DK8" s="26">
        <v>135</v>
      </c>
      <c r="DL8" s="26">
        <v>135.5</v>
      </c>
      <c r="DM8" s="26">
        <v>136</v>
      </c>
      <c r="DN8" s="26">
        <v>137.5</v>
      </c>
      <c r="DO8" s="26">
        <v>138.5</v>
      </c>
      <c r="DP8" s="26">
        <v>138.5</v>
      </c>
      <c r="DQ8" s="26">
        <v>138.5</v>
      </c>
      <c r="DR8" s="26">
        <v>138</v>
      </c>
      <c r="DS8" s="26">
        <v>139</v>
      </c>
      <c r="DT8" s="26">
        <v>140</v>
      </c>
      <c r="DU8" s="26">
        <v>141.5</v>
      </c>
      <c r="DV8" s="26">
        <v>141.5</v>
      </c>
      <c r="DW8" s="26">
        <v>142</v>
      </c>
      <c r="DX8" s="26">
        <v>136.5</v>
      </c>
      <c r="DY8" s="26">
        <v>134.5</v>
      </c>
      <c r="DZ8" s="26">
        <v>137.5</v>
      </c>
      <c r="EA8" s="26">
        <v>135.5</v>
      </c>
      <c r="EB8" s="26">
        <v>135.5</v>
      </c>
      <c r="EC8" s="26">
        <v>133.5</v>
      </c>
      <c r="ED8" s="26">
        <v>136</v>
      </c>
      <c r="EE8" s="26">
        <v>137</v>
      </c>
      <c r="EF8" s="26">
        <v>137.5</v>
      </c>
      <c r="EG8" s="26">
        <v>140</v>
      </c>
      <c r="EH8" s="26">
        <v>140</v>
      </c>
      <c r="EI8" s="26">
        <v>140</v>
      </c>
      <c r="EJ8" s="26">
        <v>140</v>
      </c>
      <c r="EK8" s="26">
        <v>140</v>
      </c>
      <c r="EL8" s="26">
        <v>136.5</v>
      </c>
      <c r="EM8" s="26">
        <v>139</v>
      </c>
      <c r="EN8" s="26">
        <v>141.5</v>
      </c>
      <c r="EO8" s="26">
        <v>142</v>
      </c>
      <c r="EP8" s="26">
        <v>142</v>
      </c>
      <c r="EQ8" s="26">
        <v>142.5</v>
      </c>
      <c r="ER8" s="26">
        <v>142</v>
      </c>
      <c r="ES8" s="26">
        <v>143.5</v>
      </c>
      <c r="ET8" s="26">
        <v>143.5</v>
      </c>
      <c r="EU8" s="26">
        <v>144.5</v>
      </c>
      <c r="EV8" s="26">
        <v>146</v>
      </c>
      <c r="EW8" s="26">
        <v>146.5</v>
      </c>
      <c r="EX8" s="26">
        <v>147.5</v>
      </c>
      <c r="EY8" s="26">
        <v>149</v>
      </c>
      <c r="EZ8" s="26">
        <v>149</v>
      </c>
      <c r="FA8" s="26">
        <v>149</v>
      </c>
      <c r="FB8" s="26">
        <v>149.5</v>
      </c>
      <c r="FC8" s="26">
        <v>149.5</v>
      </c>
      <c r="FD8" s="26">
        <v>151.5</v>
      </c>
      <c r="FE8" s="26">
        <v>153</v>
      </c>
      <c r="FF8" s="26">
        <v>151</v>
      </c>
      <c r="FG8" s="26">
        <v>149</v>
      </c>
      <c r="FH8" s="26">
        <v>150.5</v>
      </c>
    </row>
    <row r="9" spans="1:164" x14ac:dyDescent="0.4">
      <c r="A9" s="1">
        <v>3</v>
      </c>
      <c r="B9" s="1" t="s">
        <v>56</v>
      </c>
      <c r="C9" s="3">
        <v>2248</v>
      </c>
      <c r="D9" s="25">
        <v>5</v>
      </c>
      <c r="E9" s="26" t="s">
        <v>78</v>
      </c>
      <c r="F9" s="26"/>
      <c r="G9" s="26">
        <v>49.1</v>
      </c>
      <c r="H9" s="26">
        <v>49.05</v>
      </c>
      <c r="I9" s="26">
        <v>49.5</v>
      </c>
      <c r="J9" s="26">
        <v>49.1</v>
      </c>
      <c r="K9" s="26">
        <v>49.55</v>
      </c>
      <c r="L9" s="26">
        <v>48.9</v>
      </c>
      <c r="M9" s="26">
        <v>49.95</v>
      </c>
      <c r="N9" s="26">
        <v>49.95</v>
      </c>
      <c r="O9" s="26">
        <v>49.3</v>
      </c>
      <c r="P9" s="26">
        <v>50</v>
      </c>
      <c r="Q9" s="26">
        <v>51.6</v>
      </c>
      <c r="R9" s="26">
        <v>51.6</v>
      </c>
      <c r="S9" s="26">
        <v>51.6</v>
      </c>
      <c r="T9" s="26">
        <v>52.2</v>
      </c>
      <c r="U9" s="26">
        <v>51.3</v>
      </c>
      <c r="V9" s="26">
        <v>50</v>
      </c>
      <c r="W9" s="26">
        <v>50.8</v>
      </c>
      <c r="X9" s="26">
        <v>51.7</v>
      </c>
      <c r="Y9" s="26">
        <v>51.8</v>
      </c>
      <c r="Z9" s="26">
        <v>51.7</v>
      </c>
      <c r="AA9" s="26">
        <v>51.8</v>
      </c>
      <c r="AB9" s="26">
        <v>51.9</v>
      </c>
      <c r="AC9" s="26">
        <v>52</v>
      </c>
      <c r="AD9" s="26">
        <v>51</v>
      </c>
      <c r="AE9" s="26">
        <v>52.4</v>
      </c>
      <c r="AF9" s="26">
        <v>50.6</v>
      </c>
      <c r="AG9" s="26">
        <v>54</v>
      </c>
      <c r="AH9" s="26">
        <v>53.5</v>
      </c>
      <c r="AI9" s="26">
        <v>54</v>
      </c>
      <c r="AJ9" s="26">
        <v>53.6</v>
      </c>
      <c r="AK9" s="26">
        <v>52.6</v>
      </c>
      <c r="AL9" s="26">
        <v>49.6</v>
      </c>
      <c r="AM9" s="26">
        <v>49.3</v>
      </c>
      <c r="AN9" s="26">
        <v>47</v>
      </c>
      <c r="AO9" s="26">
        <v>47.85</v>
      </c>
      <c r="AP9" s="26">
        <v>49.35</v>
      </c>
      <c r="AQ9" s="26">
        <v>49.7</v>
      </c>
      <c r="AR9" s="26">
        <v>48.45</v>
      </c>
      <c r="AS9" s="26">
        <v>49.05</v>
      </c>
      <c r="AT9" s="26">
        <v>44.6</v>
      </c>
      <c r="AU9" s="26">
        <v>44.25</v>
      </c>
      <c r="AV9" s="26">
        <v>45.85</v>
      </c>
      <c r="AW9" s="26">
        <v>41.7</v>
      </c>
      <c r="AX9" s="26">
        <v>46.3</v>
      </c>
      <c r="AY9" s="26">
        <v>51.4</v>
      </c>
      <c r="AZ9" s="26">
        <v>57.1</v>
      </c>
      <c r="BA9" s="26">
        <v>56.3</v>
      </c>
      <c r="BB9" s="26">
        <v>54.8</v>
      </c>
      <c r="BC9" s="26">
        <v>57.8</v>
      </c>
      <c r="BD9" s="26">
        <v>60.2</v>
      </c>
      <c r="BE9" s="26">
        <v>61.2</v>
      </c>
      <c r="BF9" s="26">
        <v>61.7</v>
      </c>
      <c r="BG9" s="26">
        <v>62.7</v>
      </c>
      <c r="BH9" s="26">
        <v>63.2</v>
      </c>
      <c r="BI9" s="26">
        <v>63.8</v>
      </c>
      <c r="BJ9" s="26">
        <v>60.8</v>
      </c>
      <c r="BK9" s="26">
        <v>59.8</v>
      </c>
      <c r="BL9" s="26">
        <v>59</v>
      </c>
      <c r="BM9" s="26">
        <v>58.4</v>
      </c>
      <c r="BN9" s="26">
        <v>60.4</v>
      </c>
      <c r="BO9" s="26">
        <v>66.900000000000006</v>
      </c>
      <c r="BP9" s="26">
        <v>68.34</v>
      </c>
      <c r="BQ9" s="26">
        <v>68.66</v>
      </c>
      <c r="BR9" s="26">
        <v>67.77</v>
      </c>
      <c r="BS9" s="26">
        <v>68.11</v>
      </c>
      <c r="BT9" s="26">
        <v>67.739999999999995</v>
      </c>
      <c r="BU9" s="26">
        <v>67.47</v>
      </c>
      <c r="BV9" s="26">
        <v>67.58</v>
      </c>
      <c r="BW9" s="26">
        <v>68.209999999999994</v>
      </c>
      <c r="BX9" s="26">
        <v>68.819999999999993</v>
      </c>
      <c r="BY9" s="26">
        <v>67.75</v>
      </c>
      <c r="BZ9" s="26">
        <v>68.89</v>
      </c>
      <c r="CA9" s="26">
        <v>69.55</v>
      </c>
      <c r="CB9" s="26">
        <v>70</v>
      </c>
      <c r="CC9" s="26">
        <v>70.709999999999994</v>
      </c>
      <c r="CD9" s="26">
        <v>71.84</v>
      </c>
      <c r="CE9" s="26">
        <v>71.099999999999994</v>
      </c>
      <c r="CF9" s="26">
        <v>72.36</v>
      </c>
      <c r="CG9" s="26">
        <v>71.94</v>
      </c>
      <c r="CH9" s="26">
        <v>68.209999999999994</v>
      </c>
      <c r="CI9" s="26">
        <v>68.11</v>
      </c>
      <c r="CJ9" s="26">
        <v>67.239999999999995</v>
      </c>
      <c r="CK9" s="26">
        <v>66.349999999999994</v>
      </c>
      <c r="CL9" s="26">
        <v>67.08</v>
      </c>
      <c r="CM9" s="26">
        <v>67.8</v>
      </c>
      <c r="CN9" s="26">
        <v>67.72</v>
      </c>
      <c r="CO9" s="26">
        <v>66.790000000000006</v>
      </c>
      <c r="CP9" s="26">
        <v>66.03</v>
      </c>
      <c r="CQ9" s="26">
        <v>67.510000000000005</v>
      </c>
      <c r="CR9" s="26">
        <v>66.42</v>
      </c>
      <c r="CS9" s="26">
        <v>66.2</v>
      </c>
      <c r="CT9" s="26">
        <v>65.5</v>
      </c>
      <c r="CU9" s="26">
        <v>65.34</v>
      </c>
      <c r="CV9" s="26">
        <v>65.94</v>
      </c>
      <c r="CW9" s="26">
        <v>63.92</v>
      </c>
      <c r="CX9" s="26">
        <v>65.239999999999995</v>
      </c>
      <c r="CY9" s="26">
        <v>64.849999999999994</v>
      </c>
      <c r="CZ9" s="26">
        <v>65.67</v>
      </c>
      <c r="DA9" s="26">
        <v>66.25</v>
      </c>
      <c r="DB9" s="26">
        <v>66.2</v>
      </c>
      <c r="DC9" s="26">
        <v>68.72</v>
      </c>
      <c r="DD9" s="26">
        <v>67.03</v>
      </c>
      <c r="DE9" s="26">
        <v>68.489999999999995</v>
      </c>
      <c r="DF9" s="26">
        <v>67.75</v>
      </c>
      <c r="DG9" s="26">
        <v>68.61</v>
      </c>
      <c r="DH9" s="26">
        <v>67.55</v>
      </c>
      <c r="DI9" s="26">
        <v>67.819999999999993</v>
      </c>
      <c r="DJ9" s="26">
        <v>67.84</v>
      </c>
      <c r="DK9" s="26">
        <v>68.73</v>
      </c>
      <c r="DL9" s="26">
        <v>68.45</v>
      </c>
      <c r="DM9" s="26">
        <v>67.63</v>
      </c>
      <c r="DN9" s="26">
        <v>68.97</v>
      </c>
      <c r="DO9" s="26">
        <v>68.95</v>
      </c>
      <c r="DP9" s="26">
        <v>69.36</v>
      </c>
      <c r="DQ9" s="26">
        <v>69.239999999999995</v>
      </c>
      <c r="DR9" s="26">
        <v>69.599999999999994</v>
      </c>
      <c r="DS9" s="26">
        <v>69.41</v>
      </c>
      <c r="DT9" s="26">
        <v>69.17</v>
      </c>
      <c r="DU9" s="26">
        <v>68.56</v>
      </c>
      <c r="DV9" s="26">
        <v>65.95</v>
      </c>
      <c r="DW9" s="26">
        <v>65.73</v>
      </c>
      <c r="DX9" s="26">
        <v>65.87</v>
      </c>
      <c r="DY9" s="26">
        <v>66.69</v>
      </c>
      <c r="DZ9" s="26">
        <v>66.5</v>
      </c>
      <c r="EA9" s="26">
        <v>66.16</v>
      </c>
      <c r="EB9" s="26">
        <v>65.89</v>
      </c>
      <c r="EC9" s="26">
        <v>65.459999999999994</v>
      </c>
      <c r="ED9" s="26">
        <v>68.3</v>
      </c>
      <c r="EE9" s="26">
        <v>69.03</v>
      </c>
      <c r="EF9" s="26">
        <v>68.959999999999994</v>
      </c>
      <c r="EG9" s="26">
        <v>69.33</v>
      </c>
      <c r="EH9" s="26">
        <v>69.59</v>
      </c>
      <c r="EI9" s="26">
        <v>69.48</v>
      </c>
      <c r="EJ9" s="26">
        <v>70.66</v>
      </c>
      <c r="EK9" s="26">
        <v>71.05</v>
      </c>
      <c r="EL9" s="26">
        <v>70.209999999999994</v>
      </c>
      <c r="EM9" s="26">
        <v>71.180000000000007</v>
      </c>
      <c r="EN9" s="26">
        <v>71.27</v>
      </c>
      <c r="EO9" s="26">
        <v>71.83</v>
      </c>
      <c r="EP9" s="26">
        <v>71.760000000000005</v>
      </c>
      <c r="EQ9" s="26">
        <v>69.650000000000006</v>
      </c>
      <c r="ER9" s="26">
        <v>70.040000000000006</v>
      </c>
      <c r="ES9" s="26">
        <v>71.05</v>
      </c>
      <c r="ET9" s="26">
        <v>74.739999999999995</v>
      </c>
      <c r="EU9" s="26">
        <v>74.44</v>
      </c>
      <c r="EV9" s="26">
        <v>75.38</v>
      </c>
      <c r="EW9" s="26">
        <v>72.94</v>
      </c>
      <c r="EX9" s="26">
        <v>70.22</v>
      </c>
      <c r="EY9" s="26">
        <v>68.67</v>
      </c>
      <c r="EZ9" s="26">
        <v>63.03</v>
      </c>
      <c r="FA9" s="26">
        <v>62.13</v>
      </c>
      <c r="FB9" s="26">
        <v>64.290000000000006</v>
      </c>
      <c r="FC9" s="26">
        <v>61.6</v>
      </c>
      <c r="FD9" s="26">
        <v>56.3</v>
      </c>
      <c r="FE9" s="26">
        <v>52.6</v>
      </c>
      <c r="FF9" s="26">
        <v>52.13</v>
      </c>
      <c r="FG9" s="26">
        <v>51.91</v>
      </c>
      <c r="FH9" s="26">
        <v>50.07</v>
      </c>
    </row>
    <row r="10" spans="1:164" x14ac:dyDescent="0.4">
      <c r="A10" s="1">
        <v>3</v>
      </c>
      <c r="B10" s="1" t="s">
        <v>58</v>
      </c>
      <c r="C10" s="3">
        <v>2761</v>
      </c>
      <c r="D10" s="25">
        <v>7</v>
      </c>
      <c r="E10" s="26" t="s">
        <v>80</v>
      </c>
      <c r="F10" s="26"/>
      <c r="G10" s="26">
        <v>23.4</v>
      </c>
      <c r="H10" s="26">
        <v>23.95</v>
      </c>
      <c r="I10" s="26">
        <v>23.95</v>
      </c>
      <c r="J10" s="26">
        <v>24.25</v>
      </c>
      <c r="K10" s="26">
        <v>23.99</v>
      </c>
      <c r="L10" s="26">
        <v>23.7</v>
      </c>
      <c r="M10" s="26">
        <v>24.17</v>
      </c>
      <c r="N10" s="26">
        <v>23.92</v>
      </c>
      <c r="O10" s="26">
        <v>24.17</v>
      </c>
      <c r="P10" s="26">
        <v>23.29</v>
      </c>
      <c r="Q10" s="26">
        <v>23.78</v>
      </c>
      <c r="R10" s="26">
        <v>23.13</v>
      </c>
      <c r="S10" s="26">
        <v>23.08</v>
      </c>
      <c r="T10" s="26">
        <v>22.48</v>
      </c>
      <c r="U10" s="26">
        <v>22.81</v>
      </c>
      <c r="V10" s="26">
        <v>23.13</v>
      </c>
      <c r="W10" s="26">
        <v>23.17</v>
      </c>
      <c r="X10" s="26">
        <v>24.35</v>
      </c>
      <c r="Y10" s="26">
        <v>24.13</v>
      </c>
      <c r="Z10" s="26">
        <v>24.4</v>
      </c>
      <c r="AA10" s="26">
        <v>23.64</v>
      </c>
      <c r="AB10" s="26">
        <v>23.02</v>
      </c>
      <c r="AC10" s="26">
        <v>22.72</v>
      </c>
      <c r="AD10" s="26">
        <v>23.13</v>
      </c>
      <c r="AE10" s="26">
        <v>22.5</v>
      </c>
      <c r="AF10" s="26">
        <v>22.87</v>
      </c>
      <c r="AG10" s="26">
        <v>23.44</v>
      </c>
      <c r="AH10" s="26">
        <v>23.74</v>
      </c>
      <c r="AI10" s="26">
        <v>24.31</v>
      </c>
      <c r="AJ10" s="26">
        <v>24.51</v>
      </c>
      <c r="AK10" s="26">
        <v>25.43</v>
      </c>
      <c r="AL10" s="26">
        <v>24.96</v>
      </c>
      <c r="AM10" s="26">
        <v>24.23</v>
      </c>
      <c r="AN10" s="26">
        <v>24.13</v>
      </c>
      <c r="AO10" s="26">
        <v>24.08</v>
      </c>
      <c r="AP10" s="26">
        <v>24.41</v>
      </c>
      <c r="AQ10" s="26">
        <v>24.3</v>
      </c>
      <c r="AR10" s="26">
        <v>25.35</v>
      </c>
      <c r="AS10" s="26">
        <v>26.21</v>
      </c>
      <c r="AT10" s="26">
        <v>25.74</v>
      </c>
      <c r="AU10" s="26">
        <v>26.12</v>
      </c>
      <c r="AV10" s="26">
        <v>24.74</v>
      </c>
      <c r="AW10" s="26">
        <v>23.05</v>
      </c>
      <c r="AX10" s="26">
        <v>23.18</v>
      </c>
      <c r="AY10" s="26">
        <v>24.36</v>
      </c>
      <c r="AZ10" s="26">
        <v>27.83</v>
      </c>
      <c r="BA10" s="26">
        <v>28</v>
      </c>
      <c r="BB10" s="26">
        <v>28.37</v>
      </c>
      <c r="BC10" s="26">
        <v>29.26</v>
      </c>
      <c r="BD10" s="26">
        <v>30.18</v>
      </c>
      <c r="BE10" s="26">
        <v>30.5</v>
      </c>
      <c r="BF10" s="26">
        <v>30.15</v>
      </c>
      <c r="BG10" s="26">
        <v>31.32</v>
      </c>
      <c r="BH10" s="26">
        <v>32.700000000000003</v>
      </c>
      <c r="BI10" s="26">
        <v>32.56</v>
      </c>
      <c r="BJ10" s="26">
        <v>32.299999999999997</v>
      </c>
      <c r="BK10" s="26">
        <v>32.6</v>
      </c>
      <c r="BL10" s="26">
        <v>32.700000000000003</v>
      </c>
      <c r="BM10" s="26">
        <v>31.75</v>
      </c>
      <c r="BN10" s="26">
        <v>32.18</v>
      </c>
      <c r="BO10" s="26">
        <v>33.31</v>
      </c>
      <c r="BP10" s="26">
        <v>32.340000000000003</v>
      </c>
      <c r="BQ10" s="26">
        <v>33.200000000000003</v>
      </c>
      <c r="BR10" s="26">
        <v>33.15</v>
      </c>
      <c r="BS10" s="26">
        <v>32.74</v>
      </c>
      <c r="BT10" s="26">
        <v>32.630000000000003</v>
      </c>
      <c r="BU10" s="26">
        <v>32.14</v>
      </c>
      <c r="BV10" s="26">
        <v>32.01</v>
      </c>
      <c r="BW10" s="26">
        <v>32.729999999999997</v>
      </c>
      <c r="BX10" s="26">
        <v>33.5</v>
      </c>
      <c r="BY10" s="26">
        <v>32.89</v>
      </c>
      <c r="BZ10" s="26">
        <v>32.22</v>
      </c>
      <c r="CA10" s="26">
        <v>32.99</v>
      </c>
      <c r="CB10" s="26">
        <v>33.5</v>
      </c>
      <c r="CC10" s="26">
        <v>32.19</v>
      </c>
      <c r="CD10" s="26">
        <v>32.299999999999997</v>
      </c>
      <c r="CE10" s="26">
        <v>31.98</v>
      </c>
      <c r="CF10" s="26">
        <v>31.95</v>
      </c>
      <c r="CG10" s="26">
        <v>31.95</v>
      </c>
      <c r="CH10" s="26">
        <v>31.76</v>
      </c>
      <c r="CI10" s="26">
        <v>30.86</v>
      </c>
      <c r="CJ10" s="26">
        <v>31.73</v>
      </c>
      <c r="CK10" s="26">
        <v>30.44</v>
      </c>
      <c r="CL10" s="26">
        <v>31.61</v>
      </c>
      <c r="CM10" s="26">
        <v>30.66</v>
      </c>
      <c r="CN10" s="26">
        <v>31.78</v>
      </c>
      <c r="CO10" s="26">
        <v>31.27</v>
      </c>
      <c r="CP10" s="26">
        <v>32.799999999999997</v>
      </c>
      <c r="CQ10" s="26">
        <v>31.42</v>
      </c>
      <c r="CR10" s="26">
        <v>32.75</v>
      </c>
      <c r="CS10" s="26">
        <v>33</v>
      </c>
      <c r="CT10" s="26">
        <v>31.21</v>
      </c>
      <c r="CU10" s="26">
        <v>31.8</v>
      </c>
      <c r="CV10" s="26">
        <v>30.63</v>
      </c>
      <c r="CW10" s="26">
        <v>31.75</v>
      </c>
      <c r="CX10" s="26">
        <v>32.9</v>
      </c>
      <c r="CY10" s="26">
        <v>30.4</v>
      </c>
      <c r="CZ10" s="26">
        <v>29.58</v>
      </c>
      <c r="DA10" s="26">
        <v>29.3</v>
      </c>
      <c r="DB10" s="26">
        <v>29</v>
      </c>
      <c r="DC10" s="26">
        <v>29.15</v>
      </c>
      <c r="DD10" s="26">
        <v>28.43</v>
      </c>
      <c r="DE10" s="26">
        <v>28.27</v>
      </c>
      <c r="DF10" s="26">
        <v>29.33</v>
      </c>
      <c r="DG10" s="26">
        <v>29.93</v>
      </c>
      <c r="DH10" s="26">
        <v>30.85</v>
      </c>
      <c r="DI10" s="26">
        <v>30.55</v>
      </c>
      <c r="DJ10" s="26">
        <v>31.5</v>
      </c>
      <c r="DK10" s="26">
        <v>30.93</v>
      </c>
      <c r="DL10" s="26">
        <v>30.4</v>
      </c>
      <c r="DM10" s="26">
        <v>32</v>
      </c>
      <c r="DN10" s="26">
        <v>31.67</v>
      </c>
      <c r="DO10" s="26">
        <v>30.56</v>
      </c>
      <c r="DP10" s="26">
        <v>30.66</v>
      </c>
      <c r="DQ10" s="26">
        <v>31.43</v>
      </c>
      <c r="DR10" s="26">
        <v>31.6</v>
      </c>
      <c r="DS10" s="26">
        <v>32.67</v>
      </c>
      <c r="DT10" s="26">
        <v>31.97</v>
      </c>
      <c r="DU10" s="26">
        <v>34.450000000000003</v>
      </c>
      <c r="DV10" s="26">
        <v>34.479999999999997</v>
      </c>
      <c r="DW10" s="26">
        <v>33.71</v>
      </c>
      <c r="DX10" s="26">
        <v>33.25</v>
      </c>
      <c r="DY10" s="26">
        <v>34.9</v>
      </c>
      <c r="DZ10" s="26">
        <v>34.700000000000003</v>
      </c>
      <c r="EA10" s="26">
        <v>34.520000000000003</v>
      </c>
      <c r="EB10" s="26">
        <v>32</v>
      </c>
      <c r="EC10" s="26">
        <v>32.79</v>
      </c>
      <c r="ED10" s="26">
        <v>33.36</v>
      </c>
      <c r="EE10" s="26">
        <v>32.75</v>
      </c>
      <c r="EF10" s="26">
        <v>32.299999999999997</v>
      </c>
      <c r="EG10" s="26">
        <v>32.26</v>
      </c>
      <c r="EH10" s="26">
        <v>31.99</v>
      </c>
      <c r="EI10" s="26">
        <v>32.979999999999997</v>
      </c>
      <c r="EJ10" s="26">
        <v>33.82</v>
      </c>
      <c r="EK10" s="26">
        <v>34.049999999999997</v>
      </c>
      <c r="EL10" s="26">
        <v>34.44</v>
      </c>
      <c r="EM10" s="26">
        <v>35.06</v>
      </c>
      <c r="EN10" s="26">
        <v>35.119999999999997</v>
      </c>
      <c r="EO10" s="26">
        <v>35.64</v>
      </c>
      <c r="EP10" s="26">
        <v>35.979999999999997</v>
      </c>
      <c r="EQ10" s="26">
        <v>34.99</v>
      </c>
      <c r="ER10" s="26">
        <v>35.799999999999997</v>
      </c>
      <c r="ES10" s="26">
        <v>35.799999999999997</v>
      </c>
      <c r="ET10" s="26">
        <v>35.799999999999997</v>
      </c>
      <c r="EU10" s="26">
        <v>36.25</v>
      </c>
      <c r="EV10" s="26">
        <v>35.840000000000003</v>
      </c>
      <c r="EW10" s="26">
        <v>35.799999999999997</v>
      </c>
      <c r="EX10" s="26">
        <v>36.44</v>
      </c>
      <c r="EY10" s="26">
        <v>36.58</v>
      </c>
      <c r="EZ10" s="26">
        <v>36.200000000000003</v>
      </c>
      <c r="FA10" s="26">
        <v>36.200000000000003</v>
      </c>
      <c r="FB10" s="26">
        <v>36.619999999999997</v>
      </c>
      <c r="FC10" s="26">
        <v>36.950000000000003</v>
      </c>
      <c r="FD10" s="26">
        <v>36.04</v>
      </c>
      <c r="FE10" s="26">
        <v>37.4</v>
      </c>
      <c r="FF10" s="26">
        <v>36.19</v>
      </c>
      <c r="FG10" s="26">
        <v>35.369999999999997</v>
      </c>
      <c r="FH10" s="26">
        <v>35.590000000000003</v>
      </c>
    </row>
    <row r="11" spans="1:164" x14ac:dyDescent="0.4">
      <c r="A11" s="1">
        <v>3</v>
      </c>
      <c r="B11" s="1" t="s">
        <v>58</v>
      </c>
      <c r="C11" s="3">
        <v>4570</v>
      </c>
      <c r="D11" s="25">
        <v>8</v>
      </c>
      <c r="E11" s="26" t="s">
        <v>81</v>
      </c>
      <c r="F11" s="26"/>
      <c r="G11" s="26">
        <v>74.59</v>
      </c>
      <c r="H11" s="26">
        <v>73.94</v>
      </c>
      <c r="I11" s="26">
        <v>73.739999999999995</v>
      </c>
      <c r="J11" s="26">
        <v>74.069999999999993</v>
      </c>
      <c r="K11" s="26">
        <v>73.83</v>
      </c>
      <c r="L11" s="26">
        <v>71.599999999999994</v>
      </c>
      <c r="M11" s="26">
        <v>73.06</v>
      </c>
      <c r="N11" s="26">
        <v>74</v>
      </c>
      <c r="O11" s="26">
        <v>76.25</v>
      </c>
      <c r="P11" s="26">
        <v>75.62</v>
      </c>
      <c r="Q11" s="26">
        <v>74.849999999999994</v>
      </c>
      <c r="R11" s="26">
        <v>74.599999999999994</v>
      </c>
      <c r="S11" s="26">
        <v>74.16</v>
      </c>
      <c r="T11" s="26">
        <v>74.11</v>
      </c>
      <c r="U11" s="26">
        <v>73.959999999999994</v>
      </c>
      <c r="V11" s="26">
        <v>73.760000000000005</v>
      </c>
      <c r="W11" s="26">
        <v>74.62</v>
      </c>
      <c r="X11" s="26">
        <v>74.540000000000006</v>
      </c>
      <c r="Y11" s="26">
        <v>75.23</v>
      </c>
      <c r="Z11" s="26">
        <v>74.88</v>
      </c>
      <c r="AA11" s="26">
        <v>74.09</v>
      </c>
      <c r="AB11" s="26">
        <v>76.349999999999994</v>
      </c>
      <c r="AC11" s="26">
        <v>76.05</v>
      </c>
      <c r="AD11" s="26">
        <v>76.510000000000005</v>
      </c>
      <c r="AE11" s="26">
        <v>75.150000000000006</v>
      </c>
      <c r="AF11" s="26">
        <v>73.55</v>
      </c>
      <c r="AG11" s="26">
        <v>75.819999999999993</v>
      </c>
      <c r="AH11" s="26">
        <v>76.069999999999993</v>
      </c>
      <c r="AI11" s="26">
        <v>76.55</v>
      </c>
      <c r="AJ11" s="26">
        <v>75.87</v>
      </c>
      <c r="AK11" s="26">
        <v>75.319999999999993</v>
      </c>
      <c r="AL11" s="26">
        <v>76.900000000000006</v>
      </c>
      <c r="AM11" s="26">
        <v>76.3</v>
      </c>
      <c r="AN11" s="26">
        <v>76.400000000000006</v>
      </c>
      <c r="AO11" s="26">
        <v>76.75</v>
      </c>
      <c r="AP11" s="26">
        <v>76.739999999999995</v>
      </c>
      <c r="AQ11" s="26">
        <v>76.22</v>
      </c>
      <c r="AR11" s="26">
        <v>76.59</v>
      </c>
      <c r="AS11" s="26">
        <v>76.27</v>
      </c>
      <c r="AT11" s="26">
        <v>75.63</v>
      </c>
      <c r="AU11" s="26">
        <v>76.7</v>
      </c>
      <c r="AV11" s="26">
        <v>76.63</v>
      </c>
      <c r="AW11" s="26">
        <v>74.91</v>
      </c>
      <c r="AX11" s="26">
        <v>75.44</v>
      </c>
      <c r="AY11" s="26">
        <v>75.89</v>
      </c>
      <c r="AZ11" s="26">
        <v>79.2</v>
      </c>
      <c r="BA11" s="26">
        <v>79</v>
      </c>
      <c r="BB11" s="26">
        <v>78.900000000000006</v>
      </c>
      <c r="BC11" s="26">
        <v>77.39</v>
      </c>
      <c r="BD11" s="26">
        <v>79.150000000000006</v>
      </c>
      <c r="BE11" s="26">
        <v>79.400000000000006</v>
      </c>
      <c r="BF11" s="26">
        <v>78.989999999999995</v>
      </c>
      <c r="BG11" s="26">
        <v>78.569999999999993</v>
      </c>
      <c r="BH11" s="26">
        <v>79.2</v>
      </c>
      <c r="BI11" s="26">
        <v>77.599999999999994</v>
      </c>
      <c r="BJ11" s="26">
        <v>76.760000000000005</v>
      </c>
      <c r="BK11" s="26">
        <v>79.25</v>
      </c>
      <c r="BL11" s="26">
        <v>79.599999999999994</v>
      </c>
      <c r="BM11" s="26">
        <v>79.400000000000006</v>
      </c>
      <c r="BN11" s="26">
        <v>79</v>
      </c>
      <c r="BO11" s="26">
        <v>78.760000000000005</v>
      </c>
      <c r="BP11" s="26">
        <v>78.69</v>
      </c>
      <c r="BQ11" s="26">
        <v>79.3</v>
      </c>
      <c r="BR11" s="26">
        <v>79.3</v>
      </c>
      <c r="BS11" s="26">
        <v>79.3</v>
      </c>
      <c r="BT11" s="26">
        <v>79.3</v>
      </c>
      <c r="BU11" s="26">
        <v>79.3</v>
      </c>
      <c r="BV11" s="26">
        <v>79.3</v>
      </c>
      <c r="BW11" s="26">
        <v>79.3</v>
      </c>
      <c r="BX11" s="26">
        <v>79.3</v>
      </c>
      <c r="BY11" s="26">
        <v>79.3</v>
      </c>
      <c r="BZ11" s="26">
        <v>79.3</v>
      </c>
      <c r="CA11" s="26">
        <v>79.3</v>
      </c>
      <c r="CB11" s="26">
        <v>79.3</v>
      </c>
      <c r="CC11" s="26">
        <v>79.150000000000006</v>
      </c>
      <c r="CD11" s="26">
        <v>79.2</v>
      </c>
      <c r="CE11" s="26">
        <v>79.599999999999994</v>
      </c>
      <c r="CF11" s="26">
        <v>79.599999999999994</v>
      </c>
      <c r="CG11" s="26">
        <v>79.599999999999994</v>
      </c>
      <c r="CH11" s="26">
        <v>79.599999999999994</v>
      </c>
      <c r="CI11" s="26">
        <v>79.599999999999994</v>
      </c>
      <c r="CJ11" s="26">
        <v>79.599999999999994</v>
      </c>
      <c r="CK11" s="26">
        <v>79.5</v>
      </c>
      <c r="CL11" s="26">
        <v>79.3</v>
      </c>
      <c r="CM11" s="26">
        <v>79.599999999999994</v>
      </c>
      <c r="CN11" s="26">
        <v>79.25</v>
      </c>
      <c r="CO11" s="26">
        <v>78.989999999999995</v>
      </c>
      <c r="CP11" s="26">
        <v>79.58</v>
      </c>
      <c r="CQ11" s="26">
        <v>79.5</v>
      </c>
      <c r="CR11" s="26">
        <v>79.7</v>
      </c>
      <c r="CS11" s="26">
        <v>78</v>
      </c>
      <c r="CT11" s="26">
        <v>77.38</v>
      </c>
      <c r="CU11" s="26">
        <v>79.209999999999994</v>
      </c>
      <c r="CV11" s="26">
        <v>77.5</v>
      </c>
      <c r="CW11" s="26">
        <v>76.41</v>
      </c>
      <c r="CX11" s="26">
        <v>77.849999999999994</v>
      </c>
      <c r="CY11" s="26">
        <v>77.3</v>
      </c>
      <c r="CZ11" s="26">
        <v>78.959999999999994</v>
      </c>
      <c r="DA11" s="26">
        <v>78.95</v>
      </c>
      <c r="DB11" s="26">
        <v>79.44</v>
      </c>
      <c r="DC11" s="26">
        <v>79.8</v>
      </c>
      <c r="DD11" s="26">
        <v>79.2</v>
      </c>
      <c r="DE11" s="26">
        <v>79.2</v>
      </c>
      <c r="DF11" s="26">
        <v>79.180000000000007</v>
      </c>
      <c r="DG11" s="26">
        <v>78.8</v>
      </c>
      <c r="DH11" s="26">
        <v>78.34</v>
      </c>
      <c r="DI11" s="26">
        <v>78.599999999999994</v>
      </c>
      <c r="DJ11" s="26">
        <v>78.97</v>
      </c>
      <c r="DK11" s="26">
        <v>78.38</v>
      </c>
      <c r="DL11" s="26">
        <v>78.739999999999995</v>
      </c>
      <c r="DM11" s="26">
        <v>79.040000000000006</v>
      </c>
      <c r="DN11" s="26">
        <v>79</v>
      </c>
      <c r="DO11" s="26">
        <v>79.05</v>
      </c>
      <c r="DP11" s="26">
        <v>79.400000000000006</v>
      </c>
      <c r="DQ11" s="26">
        <v>79.540000000000006</v>
      </c>
      <c r="DR11" s="26">
        <v>79.599999999999994</v>
      </c>
      <c r="DS11" s="26">
        <v>79.900000000000006</v>
      </c>
      <c r="DT11" s="26">
        <v>77.599999999999994</v>
      </c>
      <c r="DU11" s="26">
        <v>79.66</v>
      </c>
      <c r="DV11" s="26">
        <v>79.650000000000006</v>
      </c>
      <c r="DW11" s="26">
        <v>79.45</v>
      </c>
      <c r="DX11" s="26">
        <v>79.58</v>
      </c>
      <c r="DY11" s="26">
        <v>79.8</v>
      </c>
      <c r="DZ11" s="26">
        <v>79.75</v>
      </c>
      <c r="EA11" s="26">
        <v>79.28</v>
      </c>
      <c r="EB11" s="26">
        <v>79.8</v>
      </c>
      <c r="EC11" s="26">
        <v>80.099999999999994</v>
      </c>
      <c r="ED11" s="26">
        <v>79.650000000000006</v>
      </c>
      <c r="EE11" s="26">
        <v>80.099999999999994</v>
      </c>
      <c r="EF11" s="26">
        <v>79.89</v>
      </c>
      <c r="EG11" s="26">
        <v>79.959999999999994</v>
      </c>
      <c r="EH11" s="26">
        <v>79.61</v>
      </c>
      <c r="EI11" s="26">
        <v>79.8</v>
      </c>
      <c r="EJ11" s="26">
        <v>79.52</v>
      </c>
      <c r="EK11" s="26">
        <v>79.319999999999993</v>
      </c>
      <c r="EL11" s="26">
        <v>79.34</v>
      </c>
      <c r="EM11" s="26">
        <v>79.760000000000005</v>
      </c>
      <c r="EN11" s="26">
        <v>80.2</v>
      </c>
      <c r="EO11" s="26">
        <v>80.069999999999993</v>
      </c>
      <c r="EP11" s="26">
        <v>79.900000000000006</v>
      </c>
      <c r="EQ11" s="26">
        <v>80.11</v>
      </c>
      <c r="ER11" s="26">
        <v>80.95</v>
      </c>
      <c r="ES11" s="26">
        <v>80.61</v>
      </c>
      <c r="ET11" s="26">
        <v>80</v>
      </c>
      <c r="EU11" s="26">
        <v>80.069999999999993</v>
      </c>
      <c r="EV11" s="26">
        <v>80.95</v>
      </c>
      <c r="EW11" s="26">
        <v>79.5</v>
      </c>
      <c r="EX11" s="26">
        <v>80.91</v>
      </c>
      <c r="EY11" s="26">
        <v>81.03</v>
      </c>
      <c r="EZ11" s="26">
        <v>80.87</v>
      </c>
      <c r="FA11" s="26">
        <v>80.55</v>
      </c>
      <c r="FB11" s="26">
        <v>80.8</v>
      </c>
      <c r="FC11" s="26">
        <v>80.42</v>
      </c>
      <c r="FD11" s="26">
        <v>80.42</v>
      </c>
      <c r="FE11" s="26">
        <v>80.349999999999994</v>
      </c>
      <c r="FF11" s="26">
        <v>79.94</v>
      </c>
      <c r="FG11" s="26">
        <v>79.94</v>
      </c>
      <c r="FH11" s="26">
        <v>79.91</v>
      </c>
    </row>
    <row r="12" spans="1:164" x14ac:dyDescent="0.4">
      <c r="A12" s="1">
        <v>3</v>
      </c>
      <c r="B12" s="1" t="s">
        <v>58</v>
      </c>
      <c r="C12" s="1">
        <v>6738</v>
      </c>
      <c r="D12" s="25">
        <v>9</v>
      </c>
      <c r="E12" s="26" t="s">
        <v>82</v>
      </c>
      <c r="F12" s="26"/>
      <c r="G12" s="26">
        <v>50.15</v>
      </c>
      <c r="H12" s="26">
        <v>50.03</v>
      </c>
      <c r="I12" s="26">
        <v>50.01</v>
      </c>
      <c r="J12" s="26">
        <v>50.02</v>
      </c>
      <c r="K12" s="26">
        <v>50.1</v>
      </c>
      <c r="L12" s="26">
        <v>50.09</v>
      </c>
      <c r="M12" s="26">
        <v>50.07</v>
      </c>
      <c r="N12" s="26">
        <v>50.04</v>
      </c>
      <c r="O12" s="26">
        <v>49.99</v>
      </c>
      <c r="P12" s="26">
        <v>49.97</v>
      </c>
      <c r="Q12" s="26">
        <v>50.1</v>
      </c>
      <c r="R12" s="26">
        <v>50.12</v>
      </c>
      <c r="S12" s="26">
        <v>50.24</v>
      </c>
      <c r="T12" s="26">
        <v>50.12</v>
      </c>
      <c r="U12" s="26">
        <v>50.06</v>
      </c>
      <c r="V12" s="26">
        <v>50.22</v>
      </c>
      <c r="W12" s="26">
        <v>50.36</v>
      </c>
      <c r="X12" s="26">
        <v>50.48</v>
      </c>
      <c r="Y12" s="26">
        <v>50.21</v>
      </c>
      <c r="Z12" s="26">
        <v>50.39</v>
      </c>
      <c r="AA12" s="26">
        <v>50.24</v>
      </c>
      <c r="AB12" s="26">
        <v>50.13</v>
      </c>
      <c r="AC12" s="26">
        <v>50.09</v>
      </c>
      <c r="AD12" s="26">
        <v>50.2</v>
      </c>
      <c r="AE12" s="26">
        <v>50.09</v>
      </c>
      <c r="AF12" s="26">
        <v>50.13</v>
      </c>
      <c r="AG12" s="26">
        <v>50.07</v>
      </c>
      <c r="AH12" s="26">
        <v>50.1</v>
      </c>
      <c r="AI12" s="26">
        <v>49.88</v>
      </c>
      <c r="AJ12" s="26">
        <v>50.06</v>
      </c>
      <c r="AK12" s="26">
        <v>50.06</v>
      </c>
      <c r="AL12" s="26">
        <v>50.15</v>
      </c>
      <c r="AM12" s="26">
        <v>50.1</v>
      </c>
      <c r="AN12" s="26">
        <v>50.12</v>
      </c>
      <c r="AO12" s="26">
        <v>50.22</v>
      </c>
      <c r="AP12" s="26">
        <v>50.19</v>
      </c>
      <c r="AQ12" s="26">
        <v>50.06</v>
      </c>
      <c r="AR12" s="26">
        <v>50.12</v>
      </c>
      <c r="AS12" s="26">
        <v>50.13</v>
      </c>
      <c r="AT12" s="26">
        <v>50.06</v>
      </c>
      <c r="AU12" s="26">
        <v>49.51</v>
      </c>
      <c r="AV12" s="26">
        <v>50.38</v>
      </c>
      <c r="AW12" s="26">
        <v>48.59</v>
      </c>
      <c r="AX12" s="26">
        <v>49.86</v>
      </c>
      <c r="AY12" s="26">
        <v>49.95</v>
      </c>
      <c r="AZ12" s="26">
        <v>50.36</v>
      </c>
      <c r="BA12" s="26">
        <v>50.43</v>
      </c>
      <c r="BB12" s="26">
        <v>50.34</v>
      </c>
      <c r="BC12" s="26">
        <v>50.26</v>
      </c>
      <c r="BD12" s="26">
        <v>50.25</v>
      </c>
      <c r="BE12" s="26">
        <v>50.11</v>
      </c>
      <c r="BF12" s="26">
        <v>50.23</v>
      </c>
      <c r="BG12" s="26">
        <v>50.4</v>
      </c>
      <c r="BH12" s="26">
        <v>50.38</v>
      </c>
      <c r="BI12" s="26">
        <v>50.3</v>
      </c>
      <c r="BJ12" s="26">
        <v>50.37</v>
      </c>
      <c r="BK12" s="26">
        <v>50.6</v>
      </c>
      <c r="BL12" s="26">
        <v>50.54</v>
      </c>
      <c r="BM12" s="26">
        <v>50.45</v>
      </c>
      <c r="BN12" s="26">
        <v>50.66</v>
      </c>
      <c r="BO12" s="26">
        <v>50.59</v>
      </c>
      <c r="BP12" s="26">
        <v>50.7</v>
      </c>
      <c r="BQ12" s="26">
        <v>50.73</v>
      </c>
      <c r="BR12" s="26">
        <v>50.86</v>
      </c>
      <c r="BS12" s="26">
        <v>50.81</v>
      </c>
      <c r="BT12" s="26">
        <v>50.81</v>
      </c>
      <c r="BU12" s="26">
        <v>50.71</v>
      </c>
      <c r="BV12" s="26">
        <v>50.64</v>
      </c>
      <c r="BW12" s="26">
        <v>50.31</v>
      </c>
      <c r="BX12" s="26">
        <v>50.28</v>
      </c>
      <c r="BY12" s="26">
        <v>50.01</v>
      </c>
      <c r="BZ12" s="26">
        <v>50.1</v>
      </c>
      <c r="CA12" s="26">
        <v>49.91</v>
      </c>
      <c r="CB12" s="26">
        <v>50.23</v>
      </c>
      <c r="CC12" s="26">
        <v>49.72</v>
      </c>
      <c r="CD12" s="26">
        <v>50.39</v>
      </c>
      <c r="CE12" s="26">
        <v>50.44</v>
      </c>
      <c r="CF12" s="26">
        <v>49.61</v>
      </c>
      <c r="CG12" s="26">
        <v>44.24</v>
      </c>
      <c r="CH12" s="26">
        <v>42.23</v>
      </c>
      <c r="CI12" s="26">
        <v>42.14</v>
      </c>
      <c r="CJ12" s="26">
        <v>41.97</v>
      </c>
      <c r="CK12" s="26">
        <v>41.91</v>
      </c>
      <c r="CL12" s="26">
        <v>41.74</v>
      </c>
      <c r="CM12" s="26">
        <v>41.82</v>
      </c>
      <c r="CN12" s="26">
        <v>41.88</v>
      </c>
      <c r="CO12" s="26">
        <v>41.91</v>
      </c>
      <c r="CP12" s="26">
        <v>41.48</v>
      </c>
      <c r="CQ12" s="26">
        <v>41.78</v>
      </c>
      <c r="CR12" s="26">
        <v>41.73</v>
      </c>
      <c r="CS12" s="26">
        <v>42.32</v>
      </c>
      <c r="CT12" s="26">
        <v>42.3</v>
      </c>
      <c r="CU12" s="26">
        <v>42.07</v>
      </c>
      <c r="CV12" s="26">
        <v>42.59</v>
      </c>
      <c r="CW12" s="26">
        <v>42.65</v>
      </c>
      <c r="CX12" s="26">
        <v>42.83</v>
      </c>
      <c r="CY12" s="26">
        <v>42.99</v>
      </c>
      <c r="CZ12" s="26">
        <v>42.51</v>
      </c>
      <c r="DA12" s="26">
        <v>43.04</v>
      </c>
      <c r="DB12" s="26">
        <v>43.11</v>
      </c>
      <c r="DC12" s="26">
        <v>43.17</v>
      </c>
      <c r="DD12" s="26">
        <v>43.33</v>
      </c>
      <c r="DE12" s="26">
        <v>43.41</v>
      </c>
      <c r="DF12" s="26">
        <v>43.43</v>
      </c>
      <c r="DG12" s="26">
        <v>43.46</v>
      </c>
      <c r="DH12" s="26">
        <v>43.79</v>
      </c>
      <c r="DI12" s="26">
        <v>44</v>
      </c>
      <c r="DJ12" s="26">
        <v>43.51</v>
      </c>
      <c r="DK12" s="26">
        <v>43.9</v>
      </c>
      <c r="DL12" s="26">
        <v>43.53</v>
      </c>
      <c r="DM12" s="26">
        <v>43.52</v>
      </c>
      <c r="DN12" s="26">
        <v>43.92</v>
      </c>
      <c r="DO12" s="26">
        <v>44.19</v>
      </c>
      <c r="DP12" s="26">
        <v>44.23</v>
      </c>
      <c r="DQ12" s="26">
        <v>44.25</v>
      </c>
      <c r="DR12" s="26">
        <v>44.63</v>
      </c>
      <c r="DS12" s="26">
        <v>44.74</v>
      </c>
      <c r="DT12" s="26">
        <v>44.86</v>
      </c>
      <c r="DU12" s="26">
        <v>44.8</v>
      </c>
      <c r="DV12" s="26">
        <v>44.46</v>
      </c>
      <c r="DW12" s="26">
        <v>44.84</v>
      </c>
      <c r="DX12" s="26">
        <v>44.83</v>
      </c>
      <c r="DY12" s="26">
        <v>44.85</v>
      </c>
      <c r="DZ12" s="26">
        <v>44.83</v>
      </c>
      <c r="EA12" s="26">
        <v>44.83</v>
      </c>
      <c r="EB12" s="26">
        <v>44.95</v>
      </c>
      <c r="EC12" s="26">
        <v>44.9</v>
      </c>
      <c r="ED12" s="26">
        <v>44.92</v>
      </c>
      <c r="EE12" s="26">
        <v>44.74</v>
      </c>
      <c r="EF12" s="26">
        <v>44.71</v>
      </c>
      <c r="EG12" s="26">
        <v>44.79</v>
      </c>
      <c r="EH12" s="26">
        <v>44.75</v>
      </c>
      <c r="EI12" s="26">
        <v>44.97</v>
      </c>
      <c r="EJ12" s="26">
        <v>44.83</v>
      </c>
      <c r="EK12" s="26">
        <v>44.93</v>
      </c>
      <c r="EL12" s="26">
        <v>44.87</v>
      </c>
      <c r="EM12" s="26">
        <v>44.91</v>
      </c>
      <c r="EN12" s="26">
        <v>44.55</v>
      </c>
      <c r="EO12" s="26">
        <v>45</v>
      </c>
      <c r="EP12" s="26">
        <v>44.95</v>
      </c>
      <c r="EQ12" s="26">
        <v>44.92</v>
      </c>
      <c r="ER12" s="26">
        <v>45.02</v>
      </c>
      <c r="ES12" s="26">
        <v>45</v>
      </c>
      <c r="ET12" s="26">
        <v>44.89</v>
      </c>
      <c r="EU12" s="26">
        <v>44.79</v>
      </c>
      <c r="EV12" s="26">
        <v>44.96</v>
      </c>
      <c r="EW12" s="26">
        <v>45.16</v>
      </c>
      <c r="EX12" s="26">
        <v>45.36</v>
      </c>
      <c r="EY12" s="26">
        <v>45.47</v>
      </c>
      <c r="EZ12" s="26">
        <v>45.6</v>
      </c>
      <c r="FA12" s="26">
        <v>45.79</v>
      </c>
      <c r="FB12" s="26">
        <v>46.22</v>
      </c>
      <c r="FC12" s="26">
        <v>46.41</v>
      </c>
      <c r="FD12" s="26">
        <v>46.65</v>
      </c>
      <c r="FE12" s="26">
        <v>46.95</v>
      </c>
      <c r="FF12" s="26">
        <v>46.93</v>
      </c>
      <c r="FG12" s="26">
        <v>46.77</v>
      </c>
      <c r="FH12" s="26">
        <v>47</v>
      </c>
    </row>
    <row r="13" spans="1:164" x14ac:dyDescent="0.4">
      <c r="A13" s="1">
        <v>3</v>
      </c>
      <c r="B13" s="1" t="s">
        <v>58</v>
      </c>
      <c r="C13" s="3">
        <v>7555</v>
      </c>
      <c r="D13" s="25">
        <v>10</v>
      </c>
      <c r="E13" s="26" t="s">
        <v>84</v>
      </c>
      <c r="F13" s="26"/>
      <c r="G13" s="26" t="s">
        <v>128</v>
      </c>
      <c r="H13" s="26" t="s">
        <v>128</v>
      </c>
      <c r="I13" s="26" t="s">
        <v>128</v>
      </c>
      <c r="J13" s="26" t="s">
        <v>128</v>
      </c>
      <c r="K13" s="26" t="s">
        <v>128</v>
      </c>
      <c r="L13" s="26" t="s">
        <v>127</v>
      </c>
      <c r="M13" s="26"/>
      <c r="N13" s="26"/>
      <c r="O13" s="26"/>
      <c r="P13" s="26"/>
      <c r="Q13" s="26"/>
      <c r="R13" s="26" t="s">
        <v>126</v>
      </c>
      <c r="S13" s="26">
        <v>63.09</v>
      </c>
      <c r="T13" s="26">
        <v>65.72</v>
      </c>
      <c r="U13" s="26">
        <v>63.19</v>
      </c>
      <c r="V13" s="26">
        <v>61.98</v>
      </c>
      <c r="W13" s="26">
        <v>61.36</v>
      </c>
      <c r="X13" s="26">
        <v>60.86</v>
      </c>
      <c r="Y13" s="26">
        <v>61.89</v>
      </c>
      <c r="Z13" s="26">
        <v>61.05</v>
      </c>
      <c r="AA13" s="26">
        <v>60.6</v>
      </c>
      <c r="AB13" s="26">
        <v>60.97</v>
      </c>
      <c r="AC13" s="26">
        <v>60.39</v>
      </c>
      <c r="AD13" s="26">
        <v>61.05</v>
      </c>
      <c r="AE13" s="26">
        <v>58.16</v>
      </c>
      <c r="AF13" s="26">
        <v>54.34</v>
      </c>
      <c r="AG13" s="26" t="s">
        <v>125</v>
      </c>
      <c r="AH13" s="26">
        <v>66.83</v>
      </c>
      <c r="AI13" s="26">
        <v>66.16</v>
      </c>
      <c r="AJ13" s="26">
        <v>66.349999999999994</v>
      </c>
      <c r="AK13" s="26">
        <v>68.16</v>
      </c>
      <c r="AL13" s="26">
        <v>69.260000000000005</v>
      </c>
      <c r="AM13" s="26">
        <v>70.099999999999994</v>
      </c>
      <c r="AN13" s="26">
        <v>69.92</v>
      </c>
      <c r="AO13" s="26">
        <v>69.52</v>
      </c>
      <c r="AP13" s="26">
        <v>71.38</v>
      </c>
      <c r="AQ13" s="26">
        <v>72</v>
      </c>
      <c r="AR13" s="26">
        <v>70.33</v>
      </c>
      <c r="AS13" s="26">
        <v>72.5</v>
      </c>
      <c r="AT13" s="26">
        <v>72.44</v>
      </c>
      <c r="AU13" s="26">
        <v>72.06</v>
      </c>
      <c r="AV13" s="26">
        <v>68.3</v>
      </c>
      <c r="AW13" s="26">
        <v>64.16</v>
      </c>
      <c r="AX13" s="26">
        <v>64.56</v>
      </c>
      <c r="AY13" s="26">
        <v>63.11</v>
      </c>
      <c r="AZ13" s="26">
        <v>68.59</v>
      </c>
      <c r="BA13" s="26">
        <v>67.61</v>
      </c>
      <c r="BB13" s="26">
        <v>68.45</v>
      </c>
      <c r="BC13" s="26">
        <v>69.540000000000006</v>
      </c>
      <c r="BD13" s="26">
        <v>69.819999999999993</v>
      </c>
      <c r="BE13" s="26">
        <v>70.58</v>
      </c>
      <c r="BF13" s="26">
        <v>70.650000000000006</v>
      </c>
      <c r="BG13" s="26">
        <v>71.37</v>
      </c>
      <c r="BH13" s="26">
        <v>72.03</v>
      </c>
      <c r="BI13" s="26">
        <v>71.92</v>
      </c>
      <c r="BJ13" s="26">
        <v>70.22</v>
      </c>
      <c r="BK13" s="26">
        <v>68.95</v>
      </c>
      <c r="BL13" s="26">
        <v>68.569999999999993</v>
      </c>
      <c r="BM13" s="26">
        <v>68.349999999999994</v>
      </c>
      <c r="BN13" s="26">
        <v>69.34</v>
      </c>
      <c r="BO13" s="26">
        <v>70.03</v>
      </c>
      <c r="BP13" s="26">
        <v>70.11</v>
      </c>
      <c r="BQ13" s="26">
        <v>69.150000000000006</v>
      </c>
      <c r="BR13" s="26">
        <v>69.5</v>
      </c>
      <c r="BS13" s="26">
        <v>69.790000000000006</v>
      </c>
      <c r="BT13" s="26">
        <v>69.47</v>
      </c>
      <c r="BU13" s="26">
        <v>69.87</v>
      </c>
      <c r="BV13" s="26">
        <v>72.23</v>
      </c>
      <c r="BW13" s="26">
        <v>72.819999999999993</v>
      </c>
      <c r="BX13" s="26">
        <v>71.900000000000006</v>
      </c>
      <c r="BY13" s="26">
        <v>72.760000000000005</v>
      </c>
      <c r="BZ13" s="26">
        <v>71.900000000000006</v>
      </c>
      <c r="CA13" s="26">
        <v>69.709999999999994</v>
      </c>
      <c r="CB13" s="26">
        <v>66.42</v>
      </c>
      <c r="CC13" s="26">
        <v>67</v>
      </c>
      <c r="CD13" s="26">
        <v>66.31</v>
      </c>
      <c r="CE13" s="26">
        <v>66.599999999999994</v>
      </c>
      <c r="CF13" s="26">
        <v>67.06</v>
      </c>
      <c r="CG13" s="26">
        <v>66.739999999999995</v>
      </c>
      <c r="CH13" s="26">
        <v>65.34</v>
      </c>
      <c r="CI13" s="26">
        <v>64.62</v>
      </c>
      <c r="CJ13" s="26">
        <v>60.64</v>
      </c>
      <c r="CK13" s="26">
        <v>60.3</v>
      </c>
      <c r="CL13" s="26">
        <v>60.1</v>
      </c>
      <c r="CM13" s="26">
        <v>60.11</v>
      </c>
      <c r="CN13" s="26">
        <v>60.24</v>
      </c>
      <c r="CO13" s="26">
        <v>60.67</v>
      </c>
      <c r="CP13" s="26">
        <v>61.12</v>
      </c>
      <c r="CQ13" s="26">
        <v>60.92</v>
      </c>
      <c r="CR13" s="26">
        <v>63.97</v>
      </c>
      <c r="CS13" s="26">
        <v>66.180000000000007</v>
      </c>
      <c r="CT13" s="26">
        <v>65.87</v>
      </c>
      <c r="CU13" s="26">
        <v>65.8</v>
      </c>
      <c r="CV13" s="26">
        <v>65.88</v>
      </c>
      <c r="CW13" s="26">
        <v>65.790000000000006</v>
      </c>
      <c r="CX13" s="26">
        <v>65.36</v>
      </c>
      <c r="CY13" s="26">
        <v>65.12</v>
      </c>
      <c r="CZ13" s="26">
        <v>65.36</v>
      </c>
      <c r="DA13" s="26">
        <v>65.48</v>
      </c>
      <c r="DB13" s="26">
        <v>65.400000000000006</v>
      </c>
      <c r="DC13" s="26">
        <v>65.53</v>
      </c>
      <c r="DD13" s="26">
        <v>65.64</v>
      </c>
      <c r="DE13" s="26">
        <v>65.48</v>
      </c>
      <c r="DF13" s="26">
        <v>65.489999999999995</v>
      </c>
      <c r="DG13" s="26">
        <v>64.78</v>
      </c>
      <c r="DH13" s="26">
        <v>64.55</v>
      </c>
      <c r="DI13" s="26">
        <v>64.760000000000005</v>
      </c>
      <c r="DJ13" s="26">
        <v>64.16</v>
      </c>
      <c r="DK13" s="26">
        <v>63.55</v>
      </c>
      <c r="DL13" s="26">
        <v>64.42</v>
      </c>
      <c r="DM13" s="26">
        <v>65.010000000000005</v>
      </c>
      <c r="DN13" s="26">
        <v>65.53</v>
      </c>
      <c r="DO13" s="26">
        <v>65.38</v>
      </c>
      <c r="DP13" s="26">
        <v>63.28</v>
      </c>
      <c r="DQ13" s="26">
        <v>58.45</v>
      </c>
      <c r="DR13" s="26">
        <v>57.22</v>
      </c>
      <c r="DS13" s="26">
        <v>55.98</v>
      </c>
      <c r="DT13" s="26">
        <v>55.49</v>
      </c>
      <c r="DU13" s="26">
        <v>55.55</v>
      </c>
      <c r="DV13" s="26">
        <v>57.01</v>
      </c>
      <c r="DW13" s="26">
        <v>56.14</v>
      </c>
      <c r="DX13" s="26">
        <v>55</v>
      </c>
      <c r="DY13" s="26">
        <v>55.31</v>
      </c>
      <c r="DZ13" s="26">
        <v>55.14</v>
      </c>
      <c r="EA13" s="26">
        <v>55.4</v>
      </c>
      <c r="EB13" s="26">
        <v>53.76</v>
      </c>
      <c r="EC13" s="26">
        <v>54.45</v>
      </c>
      <c r="ED13" s="26">
        <v>55.69</v>
      </c>
      <c r="EE13" s="26">
        <v>54.79</v>
      </c>
      <c r="EF13" s="26">
        <v>54.01</v>
      </c>
      <c r="EG13" s="26">
        <v>53.41</v>
      </c>
      <c r="EH13" s="26">
        <v>54.16</v>
      </c>
      <c r="EI13" s="26">
        <v>55.31</v>
      </c>
      <c r="EJ13" s="26">
        <v>55.14</v>
      </c>
      <c r="EK13" s="26">
        <v>55.37</v>
      </c>
      <c r="EL13" s="26">
        <v>56.04</v>
      </c>
      <c r="EM13" s="26">
        <v>57.46</v>
      </c>
      <c r="EN13" s="26">
        <v>58.09</v>
      </c>
      <c r="EO13" s="26">
        <v>57.98</v>
      </c>
      <c r="EP13" s="26">
        <v>55.66</v>
      </c>
      <c r="EQ13" s="26">
        <v>55.57</v>
      </c>
      <c r="ER13" s="26">
        <v>55.85</v>
      </c>
      <c r="ES13" s="26">
        <v>57.7</v>
      </c>
      <c r="ET13" s="26">
        <v>55.58</v>
      </c>
      <c r="EU13" s="26">
        <v>55.67</v>
      </c>
      <c r="EV13" s="26">
        <v>55.88</v>
      </c>
      <c r="EW13" s="26">
        <v>55.97</v>
      </c>
      <c r="EX13" s="26">
        <v>56.15</v>
      </c>
      <c r="EY13" s="26">
        <v>56.11</v>
      </c>
      <c r="EZ13" s="26">
        <v>56.77</v>
      </c>
      <c r="FA13" s="26">
        <v>56.87</v>
      </c>
      <c r="FB13" s="26">
        <v>56.9</v>
      </c>
      <c r="FC13" s="26">
        <v>57.99</v>
      </c>
      <c r="FD13" s="26">
        <v>58.14</v>
      </c>
      <c r="FE13" s="26">
        <v>58.38</v>
      </c>
      <c r="FF13" s="26">
        <v>58.59</v>
      </c>
      <c r="FG13" s="26">
        <v>58.3</v>
      </c>
      <c r="FH13" s="26">
        <v>58.74</v>
      </c>
    </row>
    <row r="14" spans="1:164" x14ac:dyDescent="0.4">
      <c r="A14" s="1">
        <v>3</v>
      </c>
      <c r="B14" s="1" t="s">
        <v>58</v>
      </c>
      <c r="C14" s="3">
        <v>7791</v>
      </c>
      <c r="D14" s="25">
        <v>11</v>
      </c>
      <c r="E14" s="26" t="s">
        <v>110</v>
      </c>
      <c r="F14" s="26"/>
      <c r="G14" s="26">
        <v>83.95</v>
      </c>
      <c r="H14" s="26">
        <v>83.83</v>
      </c>
      <c r="I14" s="26">
        <v>84</v>
      </c>
      <c r="J14" s="26">
        <v>84.13</v>
      </c>
      <c r="K14" s="26">
        <v>84.15</v>
      </c>
      <c r="L14" s="26">
        <v>83.87</v>
      </c>
      <c r="M14" s="26">
        <v>83.87</v>
      </c>
      <c r="N14" s="26">
        <v>84.21</v>
      </c>
      <c r="O14" s="26">
        <v>85.28</v>
      </c>
      <c r="P14" s="26">
        <v>84.9</v>
      </c>
      <c r="Q14" s="26">
        <v>84.95</v>
      </c>
      <c r="R14" s="26">
        <v>84.75</v>
      </c>
      <c r="S14" s="26">
        <v>84.6</v>
      </c>
      <c r="T14" s="26">
        <v>84.44</v>
      </c>
      <c r="U14" s="26">
        <v>84</v>
      </c>
      <c r="V14" s="26">
        <v>84.36</v>
      </c>
      <c r="W14" s="26">
        <v>84.74</v>
      </c>
      <c r="X14" s="26">
        <v>83.96</v>
      </c>
      <c r="Y14" s="26">
        <v>84.39</v>
      </c>
      <c r="Z14" s="26">
        <v>85.21</v>
      </c>
      <c r="AA14" s="26">
        <v>82.25</v>
      </c>
      <c r="AB14" s="26">
        <v>82.26</v>
      </c>
      <c r="AC14" s="26">
        <v>82.95</v>
      </c>
      <c r="AD14" s="26">
        <v>82.49</v>
      </c>
      <c r="AE14" s="26">
        <v>81.67</v>
      </c>
      <c r="AF14" s="26">
        <v>82.02</v>
      </c>
      <c r="AG14" s="26">
        <v>81.45</v>
      </c>
      <c r="AH14" s="26">
        <v>81.709999999999994</v>
      </c>
      <c r="AI14" s="26">
        <v>82.12</v>
      </c>
      <c r="AJ14" s="26">
        <v>82.17</v>
      </c>
      <c r="AK14" s="26">
        <v>82.91</v>
      </c>
      <c r="AL14" s="26">
        <v>82.29</v>
      </c>
      <c r="AM14" s="26">
        <v>82.46</v>
      </c>
      <c r="AN14" s="26">
        <v>82.14</v>
      </c>
      <c r="AO14" s="26">
        <v>83.37</v>
      </c>
      <c r="AP14" s="26">
        <v>84.17</v>
      </c>
      <c r="AQ14" s="26">
        <v>84.66</v>
      </c>
      <c r="AR14" s="26">
        <v>85.08</v>
      </c>
      <c r="AS14" s="26">
        <v>85.24</v>
      </c>
      <c r="AT14" s="26">
        <v>85.13</v>
      </c>
      <c r="AU14" s="26">
        <v>85.71</v>
      </c>
      <c r="AV14" s="26">
        <v>86.18</v>
      </c>
      <c r="AW14" s="26">
        <v>84.02</v>
      </c>
      <c r="AX14" s="26">
        <v>85.14</v>
      </c>
      <c r="AY14" s="26">
        <v>83.03</v>
      </c>
      <c r="AZ14" s="26">
        <v>87.38</v>
      </c>
      <c r="BA14" s="26">
        <v>87.72</v>
      </c>
      <c r="BB14" s="26">
        <v>87.56</v>
      </c>
      <c r="BC14" s="26">
        <v>87.96</v>
      </c>
      <c r="BD14" s="26">
        <v>87.86</v>
      </c>
      <c r="BE14" s="26">
        <v>87.65</v>
      </c>
      <c r="BF14" s="26">
        <v>88</v>
      </c>
      <c r="BG14" s="26">
        <v>87.76</v>
      </c>
      <c r="BH14" s="26">
        <v>87.63</v>
      </c>
      <c r="BI14" s="26">
        <v>87.85</v>
      </c>
      <c r="BJ14" s="26">
        <v>87.51</v>
      </c>
      <c r="BK14" s="26">
        <v>87.64</v>
      </c>
      <c r="BL14" s="26">
        <v>88.04</v>
      </c>
      <c r="BM14" s="26">
        <v>88.21</v>
      </c>
      <c r="BN14" s="26">
        <v>88.38</v>
      </c>
      <c r="BO14" s="26">
        <v>88.15</v>
      </c>
      <c r="BP14" s="26">
        <v>88.13</v>
      </c>
      <c r="BQ14" s="26">
        <v>88.66</v>
      </c>
      <c r="BR14" s="26">
        <v>88.5</v>
      </c>
      <c r="BS14" s="26">
        <v>88.93</v>
      </c>
      <c r="BT14" s="26">
        <v>89.56</v>
      </c>
      <c r="BU14" s="26">
        <v>87.97</v>
      </c>
      <c r="BV14" s="26">
        <v>88.24</v>
      </c>
      <c r="BW14" s="26">
        <v>89.01</v>
      </c>
      <c r="BX14" s="26">
        <v>88.58</v>
      </c>
      <c r="BY14" s="26">
        <v>86.95</v>
      </c>
      <c r="BZ14" s="26">
        <v>88.19</v>
      </c>
      <c r="CA14" s="26">
        <v>88.68</v>
      </c>
      <c r="CB14" s="26">
        <v>88.11</v>
      </c>
      <c r="CC14" s="26">
        <v>86.27</v>
      </c>
      <c r="CD14" s="26">
        <v>82.62</v>
      </c>
      <c r="CE14" s="26">
        <v>81.819999999999993</v>
      </c>
      <c r="CF14" s="26">
        <v>81.88</v>
      </c>
      <c r="CG14" s="26">
        <v>81.400000000000006</v>
      </c>
      <c r="CH14" s="26">
        <v>81.52</v>
      </c>
      <c r="CI14" s="26">
        <v>81.38</v>
      </c>
      <c r="CJ14" s="26">
        <v>81.38</v>
      </c>
      <c r="CK14" s="26">
        <v>81.34</v>
      </c>
      <c r="CL14" s="26">
        <v>81.150000000000006</v>
      </c>
      <c r="CM14" s="26">
        <v>80.72</v>
      </c>
      <c r="CN14" s="26">
        <v>80.41</v>
      </c>
      <c r="CO14" s="26">
        <v>80.22</v>
      </c>
      <c r="CP14" s="26">
        <v>80.03</v>
      </c>
      <c r="CQ14" s="26">
        <v>80.05</v>
      </c>
      <c r="CR14" s="26">
        <v>79.989999999999995</v>
      </c>
      <c r="CS14" s="26">
        <v>80.17</v>
      </c>
      <c r="CT14" s="26">
        <v>80.31</v>
      </c>
      <c r="CU14" s="26">
        <v>80.849999999999994</v>
      </c>
      <c r="CV14" s="26">
        <v>81.05</v>
      </c>
      <c r="CW14" s="26">
        <v>81.27</v>
      </c>
      <c r="CX14" s="26">
        <v>82.1</v>
      </c>
      <c r="CY14" s="26">
        <v>82.26</v>
      </c>
      <c r="CZ14" s="26">
        <v>81.53</v>
      </c>
      <c r="DA14" s="26">
        <v>80.52</v>
      </c>
      <c r="DB14" s="26">
        <v>79.91</v>
      </c>
      <c r="DC14" s="26">
        <v>80.03</v>
      </c>
      <c r="DD14" s="26">
        <v>79.86</v>
      </c>
      <c r="DE14" s="26">
        <v>80</v>
      </c>
      <c r="DF14" s="26">
        <v>80.489999999999995</v>
      </c>
      <c r="DG14" s="26">
        <v>81.069999999999993</v>
      </c>
      <c r="DH14" s="26">
        <v>81.45</v>
      </c>
      <c r="DI14" s="26">
        <v>80.91</v>
      </c>
      <c r="DJ14" s="26">
        <v>81.180000000000007</v>
      </c>
      <c r="DK14" s="26">
        <v>81.08</v>
      </c>
      <c r="DL14" s="26">
        <v>81.260000000000005</v>
      </c>
      <c r="DM14" s="26">
        <v>81.349999999999994</v>
      </c>
      <c r="DN14" s="26">
        <v>81.400000000000006</v>
      </c>
      <c r="DO14" s="26">
        <v>81.42</v>
      </c>
      <c r="DP14" s="26">
        <v>82.07</v>
      </c>
      <c r="DQ14" s="26">
        <v>83.61</v>
      </c>
      <c r="DR14" s="26">
        <v>84.15</v>
      </c>
      <c r="DS14" s="26">
        <v>84.54</v>
      </c>
      <c r="DT14" s="26">
        <v>85.85</v>
      </c>
      <c r="DU14" s="26">
        <v>84.29</v>
      </c>
      <c r="DV14" s="26">
        <v>83.58</v>
      </c>
      <c r="DW14" s="26">
        <v>83.47</v>
      </c>
      <c r="DX14" s="26">
        <v>83.32</v>
      </c>
      <c r="DY14" s="26">
        <v>82.76</v>
      </c>
      <c r="DZ14" s="26">
        <v>85.73</v>
      </c>
      <c r="EA14" s="26">
        <v>87.83</v>
      </c>
      <c r="EB14" s="26">
        <v>89.54</v>
      </c>
      <c r="EC14" s="26">
        <v>91.18</v>
      </c>
      <c r="ED14" s="26">
        <v>86.77</v>
      </c>
      <c r="EE14" s="26">
        <v>0</v>
      </c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</row>
    <row r="15" spans="1:164" x14ac:dyDescent="0.4">
      <c r="A15" s="1">
        <v>3</v>
      </c>
      <c r="B15" s="1" t="s">
        <v>58</v>
      </c>
      <c r="C15" s="3">
        <v>7795</v>
      </c>
      <c r="D15" s="25">
        <v>12</v>
      </c>
      <c r="E15" s="26" t="s">
        <v>112</v>
      </c>
      <c r="F15" s="26"/>
      <c r="G15" s="26">
        <v>123.29</v>
      </c>
      <c r="H15" s="26">
        <v>121.97</v>
      </c>
      <c r="I15" s="26">
        <v>121.94</v>
      </c>
      <c r="J15" s="26">
        <v>122.08</v>
      </c>
      <c r="K15" s="26">
        <v>122.31</v>
      </c>
      <c r="L15" s="26">
        <v>122.29</v>
      </c>
      <c r="M15" s="26">
        <v>127</v>
      </c>
      <c r="N15" s="26">
        <v>127.43</v>
      </c>
      <c r="O15" s="26">
        <v>127.81</v>
      </c>
      <c r="P15" s="26">
        <v>127.96</v>
      </c>
      <c r="Q15" s="26">
        <v>128.75</v>
      </c>
      <c r="R15" s="26">
        <v>128.99</v>
      </c>
      <c r="S15" s="26">
        <v>128</v>
      </c>
      <c r="T15" s="26">
        <v>127.92</v>
      </c>
      <c r="U15" s="26">
        <v>128.4</v>
      </c>
      <c r="V15" s="26">
        <v>128.16</v>
      </c>
      <c r="W15" s="26">
        <v>128.07</v>
      </c>
      <c r="X15" s="26">
        <v>128.16999999999999</v>
      </c>
      <c r="Y15" s="26">
        <v>128</v>
      </c>
      <c r="Z15" s="26">
        <v>127.76</v>
      </c>
      <c r="AA15" s="26">
        <v>128</v>
      </c>
      <c r="AB15" s="26">
        <v>128.88999999999999</v>
      </c>
      <c r="AC15" s="26">
        <v>130</v>
      </c>
      <c r="AD15" s="26">
        <v>129.83000000000001</v>
      </c>
      <c r="AE15" s="26">
        <v>129.72</v>
      </c>
      <c r="AF15" s="26">
        <v>130.4</v>
      </c>
      <c r="AG15" s="26">
        <v>132.29</v>
      </c>
      <c r="AH15" s="26">
        <v>133.1</v>
      </c>
      <c r="AI15" s="26">
        <v>131.85</v>
      </c>
      <c r="AJ15" s="26">
        <v>129.37</v>
      </c>
      <c r="AK15" s="26">
        <v>126.62</v>
      </c>
      <c r="AL15" s="26">
        <v>125.51</v>
      </c>
      <c r="AM15" s="26">
        <v>121.77</v>
      </c>
      <c r="AN15" s="26">
        <v>122.43</v>
      </c>
      <c r="AO15" s="26">
        <v>122.52</v>
      </c>
      <c r="AP15" s="26">
        <v>121.93</v>
      </c>
      <c r="AQ15" s="26">
        <v>121.96</v>
      </c>
      <c r="AR15" s="26">
        <v>122.5</v>
      </c>
      <c r="AS15" s="26">
        <v>122.31</v>
      </c>
      <c r="AT15" s="26">
        <v>122.46</v>
      </c>
      <c r="AU15" s="26">
        <v>124.03</v>
      </c>
      <c r="AV15" s="26">
        <v>125.76</v>
      </c>
      <c r="AW15" s="26">
        <v>122.57</v>
      </c>
      <c r="AX15" s="26">
        <v>127.63</v>
      </c>
      <c r="AY15" s="26">
        <v>135.03</v>
      </c>
      <c r="AZ15" s="26">
        <v>145.91999999999999</v>
      </c>
      <c r="BA15" s="26">
        <v>146.4</v>
      </c>
      <c r="BB15" s="26">
        <v>145.75</v>
      </c>
      <c r="BC15" s="26">
        <v>148.07</v>
      </c>
      <c r="BD15" s="26">
        <v>147.72999999999999</v>
      </c>
      <c r="BE15" s="26">
        <v>148.27000000000001</v>
      </c>
      <c r="BF15" s="26">
        <v>147.9</v>
      </c>
      <c r="BG15" s="26">
        <v>147.69</v>
      </c>
      <c r="BH15" s="26">
        <v>147.5</v>
      </c>
      <c r="BI15" s="26">
        <v>147.44999999999999</v>
      </c>
      <c r="BJ15" s="26">
        <v>147.55000000000001</v>
      </c>
      <c r="BK15" s="26">
        <v>147.9</v>
      </c>
      <c r="BL15" s="26">
        <v>146.21</v>
      </c>
      <c r="BM15" s="26">
        <v>145.82</v>
      </c>
      <c r="BN15" s="26">
        <v>146.25</v>
      </c>
      <c r="BO15" s="26">
        <v>146.86000000000001</v>
      </c>
      <c r="BP15" s="26">
        <v>147.27000000000001</v>
      </c>
      <c r="BQ15" s="26">
        <v>149.62</v>
      </c>
      <c r="BR15" s="26">
        <v>148.87</v>
      </c>
      <c r="BS15" s="26">
        <v>148.69</v>
      </c>
      <c r="BT15" s="26">
        <v>149.29</v>
      </c>
      <c r="BU15" s="26">
        <v>149.94</v>
      </c>
      <c r="BV15" s="26">
        <v>149.75</v>
      </c>
      <c r="BW15" s="26">
        <v>150.75</v>
      </c>
      <c r="BX15" s="26">
        <v>150.63999999999999</v>
      </c>
      <c r="BY15" s="26">
        <v>151.27000000000001</v>
      </c>
      <c r="BZ15" s="26">
        <v>150.13</v>
      </c>
      <c r="CA15" s="26">
        <v>150.4</v>
      </c>
      <c r="CB15" s="26">
        <v>150.65</v>
      </c>
      <c r="CC15" s="26">
        <v>149.27000000000001</v>
      </c>
      <c r="CD15" s="26">
        <v>148.29</v>
      </c>
      <c r="CE15" s="26">
        <v>151.33000000000001</v>
      </c>
      <c r="CF15" s="26">
        <v>151.71</v>
      </c>
      <c r="CG15" s="26">
        <v>150.72999999999999</v>
      </c>
      <c r="CH15" s="26">
        <v>153.46</v>
      </c>
      <c r="CI15" s="26">
        <v>153.22999999999999</v>
      </c>
      <c r="CJ15" s="26">
        <v>153.34</v>
      </c>
      <c r="CK15" s="26">
        <v>155.54</v>
      </c>
      <c r="CL15" s="26">
        <v>152.36000000000001</v>
      </c>
      <c r="CM15" s="26">
        <v>150.19</v>
      </c>
      <c r="CN15" s="26">
        <v>150.61000000000001</v>
      </c>
      <c r="CO15" s="26">
        <v>150.32</v>
      </c>
      <c r="CP15" s="26">
        <v>153.32</v>
      </c>
      <c r="CQ15" s="26">
        <v>153.12</v>
      </c>
      <c r="CR15" s="26">
        <v>152.44</v>
      </c>
      <c r="CS15" s="26">
        <v>152.13999999999999</v>
      </c>
      <c r="CT15" s="26">
        <v>153.22999999999999</v>
      </c>
      <c r="CU15" s="26">
        <v>148.44</v>
      </c>
      <c r="CV15" s="26">
        <v>146.51</v>
      </c>
      <c r="CW15" s="26">
        <v>144.69</v>
      </c>
      <c r="CX15" s="26">
        <v>144.03</v>
      </c>
      <c r="CY15" s="26">
        <v>147.5</v>
      </c>
      <c r="CZ15" s="26">
        <v>146.59</v>
      </c>
      <c r="DA15" s="26">
        <v>147.62</v>
      </c>
      <c r="DB15" s="26">
        <v>154.12</v>
      </c>
      <c r="DC15" s="26">
        <v>155.54</v>
      </c>
      <c r="DD15" s="26">
        <v>158.11000000000001</v>
      </c>
      <c r="DE15" s="26">
        <v>159.53</v>
      </c>
      <c r="DF15" s="26">
        <v>159.12</v>
      </c>
      <c r="DG15" s="26">
        <v>160.96</v>
      </c>
      <c r="DH15" s="26">
        <v>161.24</v>
      </c>
      <c r="DI15" s="26">
        <v>164.21</v>
      </c>
      <c r="DJ15" s="26">
        <v>165.4</v>
      </c>
      <c r="DK15" s="26">
        <v>166.8</v>
      </c>
      <c r="DL15" s="26">
        <v>164.31</v>
      </c>
      <c r="DM15" s="26">
        <v>167.32</v>
      </c>
      <c r="DN15" s="26">
        <v>171.13</v>
      </c>
      <c r="DO15" s="26">
        <v>171.13</v>
      </c>
      <c r="DP15" s="26">
        <v>173.85</v>
      </c>
      <c r="DQ15" s="26">
        <v>172.6</v>
      </c>
      <c r="DR15" s="26">
        <v>174.29</v>
      </c>
      <c r="DS15" s="26">
        <v>172.95</v>
      </c>
      <c r="DT15" s="26">
        <v>175.43</v>
      </c>
      <c r="DU15" s="26">
        <v>174.67</v>
      </c>
      <c r="DV15" s="26">
        <v>177.36</v>
      </c>
      <c r="DW15" s="26">
        <v>170.98</v>
      </c>
      <c r="DX15" s="26">
        <v>173.25</v>
      </c>
      <c r="DY15" s="26">
        <v>180.04</v>
      </c>
      <c r="DZ15" s="26">
        <v>169.7</v>
      </c>
      <c r="EA15" s="26">
        <v>165.05</v>
      </c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</row>
    <row r="16" spans="1:164" x14ac:dyDescent="0.4">
      <c r="A16" s="1"/>
      <c r="B16" s="60" t="s">
        <v>121</v>
      </c>
      <c r="C16" s="61">
        <v>7831</v>
      </c>
      <c r="D16" s="62">
        <v>15</v>
      </c>
      <c r="E16" s="72" t="s">
        <v>117</v>
      </c>
      <c r="F16" s="26"/>
      <c r="G16" s="26">
        <v>44.95</v>
      </c>
      <c r="H16" s="26">
        <v>46.5</v>
      </c>
      <c r="I16" s="26">
        <v>46.55</v>
      </c>
      <c r="J16" s="26">
        <v>48.3</v>
      </c>
      <c r="K16" s="26">
        <v>48.3</v>
      </c>
      <c r="L16" s="26">
        <v>48.3</v>
      </c>
      <c r="M16" s="26">
        <v>48.3</v>
      </c>
      <c r="N16" s="26">
        <v>48.3</v>
      </c>
      <c r="O16" s="26">
        <v>47.95</v>
      </c>
      <c r="P16" s="26">
        <v>47.95</v>
      </c>
      <c r="Q16" s="26">
        <v>47.95</v>
      </c>
      <c r="R16" s="26">
        <v>47.95</v>
      </c>
      <c r="S16" s="26">
        <v>47.95</v>
      </c>
      <c r="T16" s="26">
        <v>47.95</v>
      </c>
      <c r="U16" s="26">
        <v>47.95</v>
      </c>
      <c r="V16" s="26">
        <v>47.95</v>
      </c>
      <c r="W16" s="26">
        <v>47.95</v>
      </c>
      <c r="X16" s="26">
        <v>47.95</v>
      </c>
      <c r="Y16" s="26">
        <v>48.53</v>
      </c>
      <c r="Z16" s="26">
        <v>48.4</v>
      </c>
      <c r="AA16" s="26">
        <v>50.5</v>
      </c>
      <c r="AB16" s="26">
        <v>49.99</v>
      </c>
      <c r="AC16" s="26">
        <v>49.99</v>
      </c>
      <c r="AD16" s="26">
        <v>51</v>
      </c>
      <c r="AE16" s="26">
        <v>51.39</v>
      </c>
      <c r="AF16" s="26">
        <v>52.3</v>
      </c>
      <c r="AG16" s="26">
        <v>55.02</v>
      </c>
      <c r="AH16" s="26">
        <v>60.23</v>
      </c>
      <c r="AI16" s="71">
        <v>0</v>
      </c>
      <c r="AJ16" s="64" t="s">
        <v>122</v>
      </c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</row>
    <row r="17" spans="1:164" x14ac:dyDescent="0.4">
      <c r="A17" s="1">
        <v>3</v>
      </c>
      <c r="B17" s="1" t="s">
        <v>58</v>
      </c>
      <c r="C17" s="3">
        <v>8458</v>
      </c>
      <c r="D17" s="25">
        <v>13</v>
      </c>
      <c r="E17" s="26" t="s">
        <v>85</v>
      </c>
      <c r="F17" s="26"/>
      <c r="G17" s="26">
        <v>19.309999999999999</v>
      </c>
      <c r="H17" s="26">
        <v>19.73</v>
      </c>
      <c r="I17" s="26">
        <v>19.23</v>
      </c>
      <c r="J17" s="26">
        <v>19.09</v>
      </c>
      <c r="K17" s="26">
        <v>18.899999999999999</v>
      </c>
      <c r="L17" s="26">
        <v>19.5</v>
      </c>
      <c r="M17" s="26">
        <v>18.98</v>
      </c>
      <c r="N17" s="26">
        <v>19.7</v>
      </c>
      <c r="O17" s="26">
        <v>19</v>
      </c>
      <c r="P17" s="26">
        <v>19.43</v>
      </c>
      <c r="Q17" s="26">
        <v>18.7</v>
      </c>
      <c r="R17" s="26">
        <v>18.75</v>
      </c>
      <c r="S17" s="26">
        <v>18.739999999999998</v>
      </c>
      <c r="T17" s="26">
        <v>18.75</v>
      </c>
      <c r="U17" s="26">
        <v>18.68</v>
      </c>
      <c r="V17" s="26">
        <v>18.690000000000001</v>
      </c>
      <c r="W17" s="26">
        <v>18.77</v>
      </c>
      <c r="X17" s="26">
        <v>18.77</v>
      </c>
      <c r="Y17" s="26">
        <v>18.7</v>
      </c>
      <c r="Z17" s="26">
        <v>18.78</v>
      </c>
      <c r="AA17" s="26">
        <v>19.27</v>
      </c>
      <c r="AB17" s="26">
        <v>18.79</v>
      </c>
      <c r="AC17" s="26">
        <v>18.600000000000001</v>
      </c>
      <c r="AD17" s="26">
        <v>19.55</v>
      </c>
      <c r="AE17" s="26">
        <v>18.38</v>
      </c>
      <c r="AF17" s="26">
        <v>18.190000000000001</v>
      </c>
      <c r="AG17" s="26">
        <v>18.12</v>
      </c>
      <c r="AH17" s="26">
        <v>18.05</v>
      </c>
      <c r="AI17" s="26">
        <v>18.04</v>
      </c>
      <c r="AJ17" s="26">
        <v>18.100000000000001</v>
      </c>
      <c r="AK17" s="26">
        <v>18.079999999999998</v>
      </c>
      <c r="AL17" s="26">
        <v>17.95</v>
      </c>
      <c r="AM17" s="26">
        <v>17.95</v>
      </c>
      <c r="AN17" s="26">
        <v>17.88</v>
      </c>
      <c r="AO17" s="26">
        <v>17.91</v>
      </c>
      <c r="AP17" s="26">
        <v>17.34</v>
      </c>
      <c r="AQ17" s="26">
        <v>16.98</v>
      </c>
      <c r="AR17" s="26">
        <v>16.850000000000001</v>
      </c>
      <c r="AS17" s="26">
        <v>17.100000000000001</v>
      </c>
      <c r="AT17" s="26">
        <v>17.64</v>
      </c>
      <c r="AU17" s="26">
        <v>17.48</v>
      </c>
      <c r="AV17" s="26">
        <v>18.559999999999999</v>
      </c>
      <c r="AW17" s="26">
        <v>18.88</v>
      </c>
      <c r="AX17" s="26">
        <v>19.04</v>
      </c>
      <c r="AY17" s="26">
        <v>19.079999999999998</v>
      </c>
      <c r="AZ17" s="26">
        <v>20.100000000000001</v>
      </c>
      <c r="BA17" s="26">
        <v>20.13</v>
      </c>
      <c r="BB17" s="26">
        <v>20.11</v>
      </c>
      <c r="BC17" s="26">
        <v>20.11</v>
      </c>
      <c r="BD17" s="26">
        <v>20.100000000000001</v>
      </c>
      <c r="BE17" s="26">
        <v>20.100000000000001</v>
      </c>
      <c r="BF17" s="26">
        <v>19.91</v>
      </c>
      <c r="BG17" s="26">
        <v>20.5</v>
      </c>
      <c r="BH17" s="26">
        <v>20.399999999999999</v>
      </c>
      <c r="BI17" s="26">
        <v>20.399999999999999</v>
      </c>
      <c r="BJ17" s="26">
        <v>19.96</v>
      </c>
      <c r="BK17" s="26">
        <v>19.940000000000001</v>
      </c>
      <c r="BL17" s="26">
        <v>19.89</v>
      </c>
      <c r="BM17" s="26">
        <v>19.920000000000002</v>
      </c>
      <c r="BN17" s="26">
        <v>19.899999999999999</v>
      </c>
      <c r="BO17" s="26">
        <v>19.940000000000001</v>
      </c>
      <c r="BP17" s="26">
        <v>19.87</v>
      </c>
      <c r="BQ17" s="26">
        <v>19.91</v>
      </c>
      <c r="BR17" s="26">
        <v>19.899999999999999</v>
      </c>
      <c r="BS17" s="26">
        <v>19.27</v>
      </c>
      <c r="BT17" s="26">
        <v>19.3</v>
      </c>
      <c r="BU17" s="26">
        <v>19.649999999999999</v>
      </c>
      <c r="BV17" s="26">
        <v>19.71</v>
      </c>
      <c r="BW17" s="26">
        <v>20.5</v>
      </c>
      <c r="BX17" s="26">
        <v>20.5</v>
      </c>
      <c r="BY17" s="26">
        <v>19.7</v>
      </c>
      <c r="BZ17" s="26">
        <v>20.45</v>
      </c>
      <c r="CA17" s="26">
        <v>20.13</v>
      </c>
      <c r="CB17" s="26">
        <v>19.8</v>
      </c>
      <c r="CC17" s="26">
        <v>20.239999999999998</v>
      </c>
      <c r="CD17" s="26">
        <v>20.65</v>
      </c>
      <c r="CE17" s="26">
        <v>19.920000000000002</v>
      </c>
      <c r="CF17" s="26">
        <v>20.05</v>
      </c>
      <c r="CG17" s="26">
        <v>20.100000000000001</v>
      </c>
      <c r="CH17" s="26">
        <v>21</v>
      </c>
      <c r="CI17" s="26">
        <v>20.13</v>
      </c>
      <c r="CJ17" s="26">
        <v>20.25</v>
      </c>
      <c r="CK17" s="26">
        <v>20.350000000000001</v>
      </c>
      <c r="CL17" s="26">
        <v>20.95</v>
      </c>
      <c r="CM17" s="26">
        <v>20.48</v>
      </c>
      <c r="CN17" s="26">
        <v>20.6</v>
      </c>
      <c r="CO17" s="26">
        <v>20.059999999999999</v>
      </c>
      <c r="CP17" s="26">
        <v>20.02</v>
      </c>
      <c r="CQ17" s="26">
        <v>20.03</v>
      </c>
      <c r="CR17" s="26">
        <v>20.02</v>
      </c>
      <c r="CS17" s="26">
        <v>20.5</v>
      </c>
      <c r="CT17" s="26">
        <v>20.010000000000002</v>
      </c>
      <c r="CU17" s="26">
        <v>19.86</v>
      </c>
      <c r="CV17" s="26">
        <v>20.09</v>
      </c>
      <c r="CW17" s="26">
        <v>20.010000000000002</v>
      </c>
      <c r="CX17" s="26">
        <v>20.3</v>
      </c>
      <c r="CY17" s="26">
        <v>20</v>
      </c>
      <c r="CZ17" s="26">
        <v>20.03</v>
      </c>
      <c r="DA17" s="26">
        <v>19.989999999999998</v>
      </c>
      <c r="DB17" s="26">
        <v>20.07</v>
      </c>
      <c r="DC17" s="26">
        <v>19.88</v>
      </c>
      <c r="DD17" s="26">
        <v>21</v>
      </c>
      <c r="DE17" s="26">
        <v>20.66</v>
      </c>
      <c r="DF17" s="26">
        <v>21.11</v>
      </c>
      <c r="DG17" s="26">
        <v>20.69</v>
      </c>
      <c r="DH17" s="26">
        <v>21.03</v>
      </c>
      <c r="DI17" s="26">
        <v>20.399999999999999</v>
      </c>
      <c r="DJ17" s="26">
        <v>20.100000000000001</v>
      </c>
      <c r="DK17" s="26">
        <v>19.95</v>
      </c>
      <c r="DL17" s="26">
        <v>20.07</v>
      </c>
      <c r="DM17" s="26">
        <v>19.95</v>
      </c>
      <c r="DN17" s="26">
        <v>19.97</v>
      </c>
      <c r="DO17" s="26">
        <v>20</v>
      </c>
      <c r="DP17" s="26">
        <v>19.96</v>
      </c>
      <c r="DQ17" s="26">
        <v>20.13</v>
      </c>
      <c r="DR17" s="26">
        <v>20.260000000000002</v>
      </c>
      <c r="DS17" s="26">
        <v>20.309999999999999</v>
      </c>
      <c r="DT17" s="26">
        <v>20.14</v>
      </c>
      <c r="DU17" s="26">
        <v>20.059999999999999</v>
      </c>
      <c r="DV17" s="26">
        <v>20.05</v>
      </c>
      <c r="DW17" s="26">
        <v>20.11</v>
      </c>
      <c r="DX17" s="26">
        <v>20.18</v>
      </c>
      <c r="DY17" s="26">
        <v>20.14</v>
      </c>
      <c r="DZ17" s="26">
        <v>20.07</v>
      </c>
      <c r="EA17" s="26">
        <v>20.100000000000001</v>
      </c>
      <c r="EB17" s="26">
        <v>20.11</v>
      </c>
      <c r="EC17" s="26">
        <v>20.2</v>
      </c>
      <c r="ED17" s="26">
        <v>20.329999999999998</v>
      </c>
      <c r="EE17" s="26">
        <v>20.37</v>
      </c>
      <c r="EF17" s="26">
        <v>20.21</v>
      </c>
      <c r="EG17" s="26">
        <v>20.149999999999999</v>
      </c>
      <c r="EH17" s="26">
        <v>20.75</v>
      </c>
      <c r="EI17" s="26">
        <v>20.100000000000001</v>
      </c>
      <c r="EJ17" s="26">
        <v>20.100000000000001</v>
      </c>
      <c r="EK17" s="26">
        <v>20.079999999999998</v>
      </c>
      <c r="EL17" s="26">
        <v>20.010000000000002</v>
      </c>
      <c r="EM17" s="26">
        <v>20.05</v>
      </c>
      <c r="EN17" s="26">
        <v>20.079999999999998</v>
      </c>
      <c r="EO17" s="26">
        <v>20.059999999999999</v>
      </c>
      <c r="EP17" s="26">
        <v>20.07</v>
      </c>
      <c r="EQ17" s="26">
        <v>20.05</v>
      </c>
      <c r="ER17" s="26">
        <v>20.07</v>
      </c>
      <c r="ES17" s="26">
        <v>20.95</v>
      </c>
      <c r="ET17" s="26">
        <v>20.76</v>
      </c>
      <c r="EU17" s="26">
        <v>21</v>
      </c>
      <c r="EV17" s="26">
        <v>21.25</v>
      </c>
      <c r="EW17" s="26">
        <v>21.21</v>
      </c>
      <c r="EX17" s="26">
        <v>21.24</v>
      </c>
      <c r="EY17" s="26">
        <v>21.1</v>
      </c>
      <c r="EZ17" s="26">
        <v>20.82</v>
      </c>
      <c r="FA17" s="26">
        <v>20.78</v>
      </c>
      <c r="FB17" s="26">
        <v>20.89</v>
      </c>
      <c r="FC17" s="26">
        <v>20.65</v>
      </c>
      <c r="FD17" s="26">
        <v>20.63</v>
      </c>
      <c r="FE17" s="26">
        <v>20.64</v>
      </c>
      <c r="FF17" s="26">
        <v>20.59</v>
      </c>
      <c r="FG17" s="26">
        <v>20.53</v>
      </c>
      <c r="FH17" s="26">
        <v>20.05</v>
      </c>
    </row>
    <row r="18" spans="1:164" x14ac:dyDescent="0.4">
      <c r="A18" s="1">
        <v>4</v>
      </c>
      <c r="B18" s="1" t="s">
        <v>59</v>
      </c>
      <c r="C18" s="1" t="s">
        <v>55</v>
      </c>
      <c r="D18" s="25">
        <v>14</v>
      </c>
      <c r="E18" s="26" t="s">
        <v>86</v>
      </c>
      <c r="F18" s="53" t="e">
        <f>'17LIVE'!$F166</f>
        <v>#DIV/0!</v>
      </c>
      <c r="G18" s="53">
        <f>'17LIVE'!$F165</f>
        <v>23.5</v>
      </c>
      <c r="H18" s="53">
        <f>'17LIVE'!$F164</f>
        <v>23.31</v>
      </c>
      <c r="I18" s="53">
        <f>'17LIVE'!$F163</f>
        <v>23.04</v>
      </c>
      <c r="J18" s="53">
        <f>'17LIVE'!$F162</f>
        <v>22.58</v>
      </c>
      <c r="K18" s="53">
        <f>'17LIVE'!$F161</f>
        <v>22.29</v>
      </c>
      <c r="L18" s="53">
        <f>'17LIVE'!$F160</f>
        <v>21.33</v>
      </c>
      <c r="M18" s="53">
        <f>'17LIVE'!$F159</f>
        <v>21.34</v>
      </c>
      <c r="N18" s="53">
        <f>'17LIVE'!$F158</f>
        <v>21.22</v>
      </c>
      <c r="O18" s="53">
        <f>'17LIVE'!$F157</f>
        <v>21.13</v>
      </c>
      <c r="P18" s="53">
        <f>'17LIVE'!$F156</f>
        <v>20.350000000000001</v>
      </c>
      <c r="Q18" s="53">
        <f>'17LIVE'!$F155</f>
        <v>19.579999999999998</v>
      </c>
      <c r="R18" s="53">
        <f>'17LIVE'!$F154</f>
        <v>19.71</v>
      </c>
      <c r="S18" s="53">
        <f>'17LIVE'!$F153</f>
        <v>20.03</v>
      </c>
      <c r="T18" s="53">
        <f>'17LIVE'!$F152</f>
        <v>21.5</v>
      </c>
      <c r="U18" s="53">
        <f>'17LIVE'!$F151</f>
        <v>22.15</v>
      </c>
      <c r="V18" s="53">
        <f>'17LIVE'!$F150</f>
        <v>21.21</v>
      </c>
      <c r="W18" s="53">
        <f>'17LIVE'!$F149</f>
        <v>20.94</v>
      </c>
      <c r="X18" s="53">
        <f>'17LIVE'!$F148</f>
        <v>21.04</v>
      </c>
      <c r="Y18" s="53">
        <f>'17LIVE'!$F147</f>
        <v>20.98</v>
      </c>
      <c r="Z18" s="53">
        <f>'17LIVE'!$F146</f>
        <v>20.309999999999999</v>
      </c>
      <c r="AA18" s="53">
        <f>'17LIVE'!$F145</f>
        <v>19.940000000000001</v>
      </c>
      <c r="AB18" s="53">
        <f>'17LIVE'!$F144</f>
        <v>20.07</v>
      </c>
      <c r="AC18" s="53">
        <f>'17LIVE'!$F143</f>
        <v>19.87</v>
      </c>
      <c r="AD18" s="53">
        <f>'17LIVE'!$F142</f>
        <v>19.579999999999998</v>
      </c>
      <c r="AE18" s="53">
        <f>'17LIVE'!$F141</f>
        <v>19.23</v>
      </c>
      <c r="AF18" s="53">
        <f>'17LIVE'!$F140</f>
        <v>19.010000000000002</v>
      </c>
      <c r="AG18" s="53">
        <f>'17LIVE'!$F139</f>
        <v>19.38</v>
      </c>
      <c r="AH18" s="53">
        <f>'17LIVE'!$F138</f>
        <v>20.100000000000001</v>
      </c>
      <c r="AI18" s="53">
        <f>'17LIVE'!$F137</f>
        <v>19.73</v>
      </c>
      <c r="AJ18" s="53">
        <f>'17LIVE'!$F136</f>
        <v>19.63</v>
      </c>
      <c r="AK18" s="53">
        <f>'17LIVE'!$F135</f>
        <v>19.690000000000001</v>
      </c>
      <c r="AL18" s="53">
        <f>'17LIVE'!$F134</f>
        <v>19.7</v>
      </c>
      <c r="AM18" s="53">
        <f>'17LIVE'!$F133</f>
        <v>19.559999999999999</v>
      </c>
      <c r="AN18" s="53">
        <f>'17LIVE'!$F132</f>
        <v>19.399999999999999</v>
      </c>
      <c r="AO18" s="53">
        <f>'17LIVE'!$F131</f>
        <v>17.95</v>
      </c>
      <c r="AP18" s="53">
        <f>'17LIVE'!$F130</f>
        <v>19.010000000000002</v>
      </c>
      <c r="AQ18" s="53">
        <f>'17LIVE'!$F129</f>
        <v>18.96</v>
      </c>
      <c r="AR18" s="53">
        <f>'17LIVE'!$F128</f>
        <v>18.559999999999999</v>
      </c>
      <c r="AS18" s="53">
        <f>'17LIVE'!$F127</f>
        <v>18.53</v>
      </c>
      <c r="AT18" s="53">
        <f>'17LIVE'!$F126</f>
        <v>18.420000000000002</v>
      </c>
      <c r="AU18" s="53">
        <f>'17LIVE'!$F125</f>
        <v>18.54</v>
      </c>
      <c r="AV18" s="53">
        <f>'17LIVE'!$F124</f>
        <v>18.41</v>
      </c>
      <c r="AW18" s="53">
        <f>'17LIVE'!$F123</f>
        <v>18.25</v>
      </c>
      <c r="AX18" s="53">
        <f>'17LIVE'!$F122</f>
        <v>18.329999999999998</v>
      </c>
      <c r="AY18" s="53">
        <f>'17LIVE'!$F121</f>
        <v>18.77</v>
      </c>
      <c r="AZ18" s="53">
        <f>'17LIVE'!$F120</f>
        <v>19.21</v>
      </c>
      <c r="BA18" s="53">
        <f>'17LIVE'!$F119</f>
        <v>19.28</v>
      </c>
      <c r="BB18" s="53">
        <f>'17LIVE'!$F118</f>
        <v>19.440000000000001</v>
      </c>
      <c r="BC18" s="53">
        <f>'17LIVE'!$F117</f>
        <v>19.39</v>
      </c>
      <c r="BD18" s="53">
        <f>'17LIVE'!$F116</f>
        <v>19.28</v>
      </c>
      <c r="BE18" s="53">
        <f>'17LIVE'!$F115</f>
        <v>19.309999999999999</v>
      </c>
      <c r="BF18" s="53">
        <f>'17LIVE'!$F114</f>
        <v>19.27</v>
      </c>
      <c r="BG18" s="53">
        <f>'17LIVE'!I113</f>
        <v>0</v>
      </c>
      <c r="BH18" s="53">
        <f>'17LIVE'!I112</f>
        <v>0</v>
      </c>
      <c r="BI18" s="53">
        <f>'17LIVE'!I111</f>
        <v>0</v>
      </c>
      <c r="BJ18" s="53">
        <f>ROUND('17LIVE'!I110,2)</f>
        <v>0</v>
      </c>
      <c r="BK18" s="53">
        <v>19.350000000000001</v>
      </c>
      <c r="BL18" s="53">
        <v>19.43</v>
      </c>
      <c r="BM18" s="53">
        <v>19.62</v>
      </c>
      <c r="BN18" s="53">
        <v>19.91</v>
      </c>
      <c r="BO18" s="53">
        <v>19.899999999999999</v>
      </c>
      <c r="BP18" s="53">
        <v>20.14</v>
      </c>
      <c r="BQ18" s="53">
        <v>21</v>
      </c>
      <c r="BR18" s="53">
        <v>20.6</v>
      </c>
      <c r="BS18" s="53">
        <v>20.71</v>
      </c>
      <c r="BT18" s="53">
        <v>20.88</v>
      </c>
      <c r="BU18" s="53">
        <v>20.3</v>
      </c>
      <c r="BV18" s="53">
        <v>20.63</v>
      </c>
      <c r="BW18" s="49">
        <v>19.71</v>
      </c>
      <c r="BX18" s="49">
        <v>19.98</v>
      </c>
      <c r="BY18" s="49">
        <f>'17LIVE'!$F$95</f>
        <v>20.95</v>
      </c>
      <c r="BZ18" s="49">
        <v>20.93</v>
      </c>
      <c r="CA18" s="49">
        <v>20.97</v>
      </c>
      <c r="CB18" s="49">
        <f>'17LIVE'!$F$92</f>
        <v>20.57</v>
      </c>
      <c r="CC18" s="49">
        <v>20.02</v>
      </c>
      <c r="CD18" s="49">
        <v>20.149999999999999</v>
      </c>
      <c r="CE18" s="49">
        <v>20.75</v>
      </c>
      <c r="CF18" s="49">
        <v>20.88</v>
      </c>
      <c r="CG18" s="49">
        <v>21.04</v>
      </c>
      <c r="CH18" s="49">
        <v>21.25</v>
      </c>
      <c r="CI18" s="49">
        <v>21.81</v>
      </c>
      <c r="CJ18" s="49">
        <v>21.83</v>
      </c>
      <c r="CK18" s="49">
        <v>21.59</v>
      </c>
      <c r="CL18" s="49">
        <v>21.73</v>
      </c>
      <c r="CM18" s="49">
        <v>21.91</v>
      </c>
      <c r="CN18" s="49">
        <v>21.84</v>
      </c>
      <c r="CO18" s="49">
        <v>21.94</v>
      </c>
      <c r="CP18" s="49">
        <v>21.53</v>
      </c>
      <c r="CQ18" s="49">
        <v>21.84</v>
      </c>
      <c r="CR18" s="49">
        <v>22.01</v>
      </c>
      <c r="CS18" s="49">
        <v>22.05</v>
      </c>
      <c r="CT18" s="49">
        <v>22.28</v>
      </c>
      <c r="CU18" s="49">
        <v>21.9</v>
      </c>
      <c r="CV18" s="49">
        <v>22.68</v>
      </c>
      <c r="CW18" s="49">
        <v>22.56</v>
      </c>
      <c r="CX18" s="49">
        <v>22.15</v>
      </c>
      <c r="CY18" s="49">
        <v>22.48</v>
      </c>
      <c r="CZ18" s="49">
        <v>22.51</v>
      </c>
      <c r="DA18" s="49">
        <v>22.5</v>
      </c>
      <c r="DB18" s="49">
        <v>22.58</v>
      </c>
      <c r="DC18" s="49">
        <v>22.71</v>
      </c>
      <c r="DD18" s="49">
        <v>22.68</v>
      </c>
      <c r="DE18" s="49">
        <v>21.96</v>
      </c>
      <c r="DF18" s="49">
        <v>21.84</v>
      </c>
      <c r="DG18" s="49">
        <v>21.65</v>
      </c>
      <c r="DH18" s="49">
        <v>21.91</v>
      </c>
      <c r="DI18" s="49">
        <v>22.63</v>
      </c>
      <c r="DJ18" s="49">
        <v>22.61</v>
      </c>
      <c r="DK18" s="26">
        <v>23.27</v>
      </c>
      <c r="DL18" s="26">
        <v>22.01</v>
      </c>
      <c r="DM18" s="26">
        <v>22.83</v>
      </c>
      <c r="DN18" s="26">
        <v>23.58</v>
      </c>
      <c r="DO18" s="26">
        <v>24.09</v>
      </c>
      <c r="DP18" s="26">
        <v>24.57</v>
      </c>
      <c r="DQ18" s="26">
        <v>25.07</v>
      </c>
      <c r="DR18" s="26">
        <v>23.71</v>
      </c>
      <c r="DS18" s="26">
        <v>23.45</v>
      </c>
      <c r="DT18" s="26">
        <v>23</v>
      </c>
      <c r="DU18" s="26">
        <v>23.15</v>
      </c>
      <c r="DV18" s="26">
        <v>23.36</v>
      </c>
      <c r="DW18" s="26">
        <v>23.36</v>
      </c>
      <c r="DX18" s="26">
        <v>24.12</v>
      </c>
      <c r="DY18" s="26">
        <v>24.2</v>
      </c>
      <c r="DZ18" s="26">
        <v>24.71</v>
      </c>
      <c r="EA18" s="26">
        <v>24.75</v>
      </c>
      <c r="EB18" s="26">
        <v>24.21</v>
      </c>
      <c r="EC18" s="26">
        <v>25.41</v>
      </c>
      <c r="ED18" s="26">
        <v>24.35</v>
      </c>
      <c r="EE18" s="26">
        <v>24</v>
      </c>
      <c r="EF18" s="26">
        <v>23.88</v>
      </c>
      <c r="EG18" s="26">
        <v>23.88</v>
      </c>
      <c r="EH18" s="26">
        <v>23.64</v>
      </c>
      <c r="EI18" s="26">
        <v>23.96</v>
      </c>
      <c r="EJ18" s="26">
        <v>24.21</v>
      </c>
      <c r="EK18" s="26">
        <v>23.23</v>
      </c>
      <c r="EL18" s="26">
        <v>22.78</v>
      </c>
      <c r="EM18" s="26">
        <v>22.88</v>
      </c>
      <c r="EN18" s="26">
        <v>22.68</v>
      </c>
      <c r="EO18" s="26">
        <v>23.04</v>
      </c>
      <c r="EP18" s="26">
        <v>23.09</v>
      </c>
      <c r="EQ18" s="26">
        <v>22.83</v>
      </c>
      <c r="ER18" s="26">
        <v>22.6</v>
      </c>
      <c r="ES18" s="26">
        <v>22.69</v>
      </c>
      <c r="ET18" s="26">
        <v>22.67</v>
      </c>
      <c r="EU18" s="26">
        <v>22.93</v>
      </c>
      <c r="EV18" s="26">
        <v>25.41</v>
      </c>
      <c r="EW18" s="26">
        <v>25.45</v>
      </c>
      <c r="EX18" s="26">
        <v>25.47</v>
      </c>
      <c r="EY18" s="26">
        <v>25.52</v>
      </c>
      <c r="EZ18" s="26">
        <v>25.54</v>
      </c>
      <c r="FA18" s="26">
        <v>25.54</v>
      </c>
      <c r="FB18" s="26">
        <v>26.1</v>
      </c>
      <c r="FC18" s="26">
        <v>26.53</v>
      </c>
      <c r="FD18" s="26">
        <v>26.87</v>
      </c>
      <c r="FE18" s="26">
        <v>26.45</v>
      </c>
      <c r="FF18" s="26">
        <v>27.05</v>
      </c>
      <c r="FG18" s="26">
        <v>27.03</v>
      </c>
      <c r="FH18" s="26">
        <v>27.83</v>
      </c>
    </row>
    <row r="23" spans="1:164" x14ac:dyDescent="0.4">
      <c r="E23" s="1"/>
    </row>
    <row r="24" spans="1:164" x14ac:dyDescent="0.4">
      <c r="E24" s="48" t="s">
        <v>104</v>
      </c>
    </row>
    <row r="25" spans="1:164" x14ac:dyDescent="0.4">
      <c r="E25" s="48" t="s">
        <v>105</v>
      </c>
    </row>
    <row r="26" spans="1:164" x14ac:dyDescent="0.4">
      <c r="E26" s="48" t="s">
        <v>106</v>
      </c>
    </row>
    <row r="27" spans="1:164" x14ac:dyDescent="0.4">
      <c r="E27" s="48" t="s">
        <v>107</v>
      </c>
    </row>
    <row r="28" spans="1:164" x14ac:dyDescent="0.4">
      <c r="E28" s="1"/>
    </row>
  </sheetData>
  <autoFilter ref="A3:AJ3" xr:uid="{00000000-0009-0000-0000-000002000000}">
    <sortState xmlns:xlrd2="http://schemas.microsoft.com/office/spreadsheetml/2017/richdata2" ref="A4:AJ15">
      <sortCondition ref="A3"/>
    </sortState>
  </autoFilter>
  <sortState xmlns:xlrd2="http://schemas.microsoft.com/office/spreadsheetml/2017/richdata2" columnSort="1" ref="AK1:FH28">
    <sortCondition descending="1" ref="AK3:FH3"/>
  </sortState>
  <phoneticPr fontId="4" type="noConversion"/>
  <hyperlinks>
    <hyperlink ref="E24" r:id="rId1" xr:uid="{C0E3D830-1049-46DA-89A0-A13ED68B3055}"/>
    <hyperlink ref="E25" r:id="rId2" xr:uid="{887341F7-7125-42F1-88F6-A1296B51C22E}"/>
    <hyperlink ref="E26" r:id="rId3" xr:uid="{D0046ABE-4B24-43F8-87EF-FC1E2141F24E}"/>
    <hyperlink ref="E27" r:id="rId4" xr:uid="{17627511-FAB7-4ED5-81AD-0C879E1E1933}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5"/>
  <dimension ref="A2:F166"/>
  <sheetViews>
    <sheetView topLeftCell="A159" zoomScale="90" zoomScaleNormal="90" workbookViewId="0">
      <selection activeCell="E166" sqref="E166"/>
    </sheetView>
  </sheetViews>
  <sheetFormatPr defaultColWidth="8.90625" defaultRowHeight="13" outlineLevelRow="1" x14ac:dyDescent="0.4"/>
  <cols>
    <col min="1" max="2" width="12.90625" style="1" bestFit="1" customWidth="1"/>
    <col min="3" max="4" width="10.453125" style="1" bestFit="1" customWidth="1"/>
    <col min="5" max="6" width="9.54296875" style="1" customWidth="1"/>
    <col min="7" max="7" width="8.54296875" style="1" customWidth="1"/>
    <col min="8" max="16384" width="8.90625" style="1"/>
  </cols>
  <sheetData>
    <row r="2" spans="1:6" ht="18" customHeight="1" x14ac:dyDescent="0.4">
      <c r="A2" s="1" t="s">
        <v>93</v>
      </c>
      <c r="B2" s="48" t="s">
        <v>114</v>
      </c>
    </row>
    <row r="4" spans="1:6" ht="18" customHeight="1" x14ac:dyDescent="0.4">
      <c r="A4" s="1" t="s">
        <v>94</v>
      </c>
      <c r="B4" s="48" t="s">
        <v>116</v>
      </c>
    </row>
    <row r="7" spans="1:6" ht="18" customHeight="1" x14ac:dyDescent="0.4">
      <c r="A7" s="30"/>
      <c r="B7" s="73" t="s">
        <v>95</v>
      </c>
      <c r="C7" s="73"/>
      <c r="D7" s="73"/>
      <c r="E7" s="73" t="s">
        <v>96</v>
      </c>
      <c r="F7" s="73"/>
    </row>
    <row r="8" spans="1:6" ht="18" customHeight="1" x14ac:dyDescent="0.4">
      <c r="A8" s="30" t="s">
        <v>97</v>
      </c>
      <c r="B8" s="30" t="s">
        <v>98</v>
      </c>
      <c r="C8" s="30" t="s">
        <v>99</v>
      </c>
      <c r="D8" s="30" t="s">
        <v>100</v>
      </c>
      <c r="E8" s="30" t="s">
        <v>97</v>
      </c>
      <c r="F8" s="30" t="s">
        <v>101</v>
      </c>
    </row>
    <row r="9" spans="1:6" ht="18" hidden="1" customHeight="1" outlineLevel="1" x14ac:dyDescent="0.4">
      <c r="A9" s="42">
        <v>45580</v>
      </c>
      <c r="B9" s="43">
        <v>24.48</v>
      </c>
      <c r="C9" s="43">
        <v>24.66</v>
      </c>
      <c r="D9" s="26">
        <f t="shared" ref="D9:D12" si="0">AVERAGE(B9:C9)</f>
        <v>24.57</v>
      </c>
      <c r="E9" s="43">
        <v>1.1000000000000001</v>
      </c>
      <c r="F9" s="26">
        <f t="shared" ref="F9:F12" si="1">ROUND(D9*E9,2)</f>
        <v>27.03</v>
      </c>
    </row>
    <row r="10" spans="1:6" ht="18" hidden="1" customHeight="1" outlineLevel="1" x14ac:dyDescent="0.4">
      <c r="A10" s="42">
        <v>45581</v>
      </c>
      <c r="B10" s="43">
        <v>24.5</v>
      </c>
      <c r="C10" s="43">
        <v>24.68</v>
      </c>
      <c r="D10" s="26">
        <f t="shared" si="0"/>
        <v>24.59</v>
      </c>
      <c r="E10" s="43">
        <v>1.1000000000000001</v>
      </c>
      <c r="F10" s="26">
        <f t="shared" si="1"/>
        <v>27.05</v>
      </c>
    </row>
    <row r="11" spans="1:6" ht="18" hidden="1" customHeight="1" outlineLevel="1" x14ac:dyDescent="0.4">
      <c r="A11" s="42">
        <v>45582</v>
      </c>
      <c r="B11" s="43">
        <v>24.4</v>
      </c>
      <c r="C11" s="43">
        <v>24.58</v>
      </c>
      <c r="D11" s="26">
        <f t="shared" si="0"/>
        <v>24.49</v>
      </c>
      <c r="E11" s="43">
        <v>1.08</v>
      </c>
      <c r="F11" s="26">
        <f t="shared" si="1"/>
        <v>26.45</v>
      </c>
    </row>
    <row r="12" spans="1:6" ht="18" hidden="1" customHeight="1" outlineLevel="1" x14ac:dyDescent="0.4">
      <c r="A12" s="42">
        <v>45583</v>
      </c>
      <c r="B12" s="43">
        <v>24.34</v>
      </c>
      <c r="C12" s="43">
        <v>24.52</v>
      </c>
      <c r="D12" s="26">
        <f t="shared" si="0"/>
        <v>24.43</v>
      </c>
      <c r="E12" s="43">
        <v>1.1000000000000001</v>
      </c>
      <c r="F12" s="26">
        <f t="shared" si="1"/>
        <v>26.87</v>
      </c>
    </row>
    <row r="13" spans="1:6" ht="18" hidden="1" customHeight="1" outlineLevel="1" x14ac:dyDescent="0.4">
      <c r="A13" s="42">
        <v>45586</v>
      </c>
      <c r="B13" s="43">
        <v>24.25</v>
      </c>
      <c r="C13" s="43">
        <v>24.43</v>
      </c>
      <c r="D13" s="26">
        <f t="shared" ref="D13" si="2">AVERAGE(B13:C13)</f>
        <v>24.34</v>
      </c>
      <c r="E13" s="43">
        <v>1.0900000000000001</v>
      </c>
      <c r="F13" s="26">
        <f t="shared" ref="F13" si="3">ROUND(D13*E13,2)</f>
        <v>26.53</v>
      </c>
    </row>
    <row r="14" spans="1:6" ht="18" hidden="1" customHeight="1" outlineLevel="1" x14ac:dyDescent="0.4">
      <c r="A14" s="42">
        <v>45587</v>
      </c>
      <c r="B14" s="43">
        <v>24.3</v>
      </c>
      <c r="C14" s="43">
        <v>24.48</v>
      </c>
      <c r="D14" s="26">
        <f t="shared" ref="D14" si="4">AVERAGE(B14:C14)</f>
        <v>24.39</v>
      </c>
      <c r="E14" s="43">
        <v>1.07</v>
      </c>
      <c r="F14" s="26">
        <f t="shared" ref="F14" si="5">ROUND(D14*E14,2)</f>
        <v>26.1</v>
      </c>
    </row>
    <row r="15" spans="1:6" ht="18" hidden="1" customHeight="1" outlineLevel="1" x14ac:dyDescent="0.4">
      <c r="A15" s="42">
        <v>45588</v>
      </c>
      <c r="B15" s="43">
        <v>24.23</v>
      </c>
      <c r="C15" s="43">
        <v>24.41</v>
      </c>
      <c r="D15" s="26">
        <f t="shared" ref="D15" si="6">AVERAGE(B15:C15)</f>
        <v>24.32</v>
      </c>
      <c r="E15" s="43">
        <v>1.05</v>
      </c>
      <c r="F15" s="26">
        <f t="shared" ref="F15" si="7">ROUND(D15*E15,2)</f>
        <v>25.54</v>
      </c>
    </row>
    <row r="16" spans="1:6" ht="18" hidden="1" customHeight="1" outlineLevel="1" x14ac:dyDescent="0.4">
      <c r="A16" s="42">
        <v>45589</v>
      </c>
      <c r="B16" s="43">
        <v>24.23</v>
      </c>
      <c r="C16" s="43">
        <v>24.41</v>
      </c>
      <c r="D16" s="26">
        <f t="shared" ref="D16" si="8">AVERAGE(B16:C16)</f>
        <v>24.32</v>
      </c>
      <c r="E16" s="43">
        <v>1.05</v>
      </c>
      <c r="F16" s="26">
        <f t="shared" ref="F16" si="9">ROUND(D16*E16,2)</f>
        <v>25.54</v>
      </c>
    </row>
    <row r="17" spans="1:6" ht="18" hidden="1" customHeight="1" outlineLevel="1" x14ac:dyDescent="0.4">
      <c r="A17" s="42">
        <v>45590</v>
      </c>
      <c r="B17" s="43">
        <v>24.21</v>
      </c>
      <c r="C17" s="43">
        <v>24.39</v>
      </c>
      <c r="D17" s="26">
        <f t="shared" ref="D17" si="10">AVERAGE(B17:C17)</f>
        <v>24.3</v>
      </c>
      <c r="E17" s="43">
        <v>1.05</v>
      </c>
      <c r="F17" s="26">
        <f t="shared" ref="F17" si="11">ROUND(D17*E17,2)</f>
        <v>25.52</v>
      </c>
    </row>
    <row r="18" spans="1:6" ht="18" hidden="1" customHeight="1" outlineLevel="1" x14ac:dyDescent="0.4">
      <c r="A18" s="42">
        <v>45593</v>
      </c>
      <c r="B18" s="43">
        <v>24.17</v>
      </c>
      <c r="C18" s="43">
        <v>24.35</v>
      </c>
      <c r="D18" s="26">
        <f t="shared" ref="D18" si="12">AVERAGE(B18:C18)</f>
        <v>24.26</v>
      </c>
      <c r="E18" s="43">
        <v>1.05</v>
      </c>
      <c r="F18" s="26">
        <f t="shared" ref="F18" si="13">ROUND(D18*E18,2)</f>
        <v>25.47</v>
      </c>
    </row>
    <row r="19" spans="1:6" ht="18" hidden="1" customHeight="1" outlineLevel="1" x14ac:dyDescent="0.4">
      <c r="A19" s="42">
        <v>45594</v>
      </c>
      <c r="B19" s="43">
        <v>24.15</v>
      </c>
      <c r="C19" s="43">
        <v>24.33</v>
      </c>
      <c r="D19" s="26">
        <f t="shared" ref="D19" si="14">AVERAGE(B19:C19)</f>
        <v>24.24</v>
      </c>
      <c r="E19" s="43">
        <v>1.05</v>
      </c>
      <c r="F19" s="26">
        <f t="shared" ref="F19:F20" si="15">ROUND(D19*E19,2)</f>
        <v>25.45</v>
      </c>
    </row>
    <row r="20" spans="1:6" ht="18" hidden="1" customHeight="1" outlineLevel="1" x14ac:dyDescent="0.4">
      <c r="A20" s="42">
        <v>45595</v>
      </c>
      <c r="B20" s="43">
        <v>24.11</v>
      </c>
      <c r="C20" s="43">
        <v>24.29</v>
      </c>
      <c r="D20" s="26">
        <f>AVERAGE(B20:C20)</f>
        <v>24.2</v>
      </c>
      <c r="E20" s="43">
        <v>1.05</v>
      </c>
      <c r="F20" s="26">
        <f t="shared" si="15"/>
        <v>25.41</v>
      </c>
    </row>
    <row r="21" spans="1:6" ht="18" hidden="1" customHeight="1" outlineLevel="1" x14ac:dyDescent="0.4">
      <c r="A21" s="42">
        <v>45597</v>
      </c>
      <c r="B21" s="43">
        <v>24.05</v>
      </c>
      <c r="C21" s="43">
        <v>24.23</v>
      </c>
      <c r="D21" s="26">
        <f t="shared" ref="D21" si="16">AVERAGE(B21:C21)</f>
        <v>24.14</v>
      </c>
      <c r="E21" s="43">
        <v>0.95</v>
      </c>
      <c r="F21" s="26">
        <f t="shared" ref="F21" si="17">ROUND(D21*E21,2)</f>
        <v>22.93</v>
      </c>
    </row>
    <row r="22" spans="1:6" ht="18" hidden="1" customHeight="1" outlineLevel="1" x14ac:dyDescent="0.4">
      <c r="A22" s="42">
        <v>45600</v>
      </c>
      <c r="B22" s="43">
        <v>24.16</v>
      </c>
      <c r="C22" s="43">
        <v>24.34</v>
      </c>
      <c r="D22" s="26">
        <f t="shared" ref="D22" si="18">AVERAGE(B22:C22)</f>
        <v>24.25</v>
      </c>
      <c r="E22" s="43">
        <v>0.93500000000000005</v>
      </c>
      <c r="F22" s="26">
        <f t="shared" ref="F22" si="19">ROUND(D22*E22,2)</f>
        <v>22.67</v>
      </c>
    </row>
    <row r="23" spans="1:6" ht="18" hidden="1" customHeight="1" outlineLevel="1" x14ac:dyDescent="0.4">
      <c r="A23" s="42">
        <v>45601</v>
      </c>
      <c r="B23" s="43">
        <v>24.18</v>
      </c>
      <c r="C23" s="43">
        <v>24.36</v>
      </c>
      <c r="D23" s="26">
        <f t="shared" ref="D23" si="20">AVERAGE(B23:C23)</f>
        <v>24.27</v>
      </c>
      <c r="E23" s="43">
        <v>0.93500000000000005</v>
      </c>
      <c r="F23" s="26">
        <f t="shared" ref="F23" si="21">ROUND(D23*E23,2)</f>
        <v>22.69</v>
      </c>
    </row>
    <row r="24" spans="1:6" ht="18" hidden="1" customHeight="1" outlineLevel="1" x14ac:dyDescent="0.4">
      <c r="A24" s="42">
        <v>45602</v>
      </c>
      <c r="B24" s="43">
        <v>24.08</v>
      </c>
      <c r="C24" s="43">
        <v>24.26</v>
      </c>
      <c r="D24" s="26">
        <f t="shared" ref="D24" si="22">AVERAGE(B24:C24)</f>
        <v>24.17</v>
      </c>
      <c r="E24" s="43">
        <v>0.93500000000000005</v>
      </c>
      <c r="F24" s="49">
        <f t="shared" ref="F24" si="23">ROUND(D24*E24,2)</f>
        <v>22.6</v>
      </c>
    </row>
    <row r="25" spans="1:6" ht="18" hidden="1" customHeight="1" outlineLevel="1" x14ac:dyDescent="0.4">
      <c r="A25" s="42">
        <v>45603</v>
      </c>
      <c r="B25" s="43">
        <v>24.2</v>
      </c>
      <c r="C25" s="43">
        <v>24.38</v>
      </c>
      <c r="D25" s="26">
        <f t="shared" ref="D25" si="24">AVERAGE(B25:C25)</f>
        <v>24.29</v>
      </c>
      <c r="E25" s="43">
        <v>0.94</v>
      </c>
      <c r="F25" s="49">
        <f t="shared" ref="F25" si="25">ROUND(D25*E25,2)</f>
        <v>22.83</v>
      </c>
    </row>
    <row r="26" spans="1:6" ht="18" hidden="1" customHeight="1" outlineLevel="1" x14ac:dyDescent="0.4">
      <c r="A26" s="42">
        <v>45604</v>
      </c>
      <c r="B26" s="43">
        <v>24.21</v>
      </c>
      <c r="C26" s="43">
        <v>24.39</v>
      </c>
      <c r="D26" s="26">
        <f t="shared" ref="D26" si="26">AVERAGE(B26:C26)</f>
        <v>24.3</v>
      </c>
      <c r="E26" s="43">
        <v>0.95</v>
      </c>
      <c r="F26" s="49">
        <f t="shared" ref="F26" si="27">ROUND(D26*E26,2)</f>
        <v>23.09</v>
      </c>
    </row>
    <row r="27" spans="1:6" ht="18" hidden="1" customHeight="1" outlineLevel="1" x14ac:dyDescent="0.4">
      <c r="A27" s="42">
        <v>45607</v>
      </c>
      <c r="B27" s="43">
        <v>24.16</v>
      </c>
      <c r="C27" s="43">
        <v>24.34</v>
      </c>
      <c r="D27" s="26">
        <f t="shared" ref="D27" si="28">AVERAGE(B27:C27)</f>
        <v>24.25</v>
      </c>
      <c r="E27" s="43">
        <v>0.95</v>
      </c>
      <c r="F27" s="49">
        <f t="shared" ref="F27" si="29">ROUND(D27*E27,2)</f>
        <v>23.04</v>
      </c>
    </row>
    <row r="28" spans="1:6" ht="18" hidden="1" customHeight="1" outlineLevel="1" x14ac:dyDescent="0.4">
      <c r="A28" s="42">
        <v>45608</v>
      </c>
      <c r="B28" s="43">
        <v>24.17</v>
      </c>
      <c r="C28" s="43">
        <v>24.35</v>
      </c>
      <c r="D28" s="26">
        <f t="shared" ref="D28" si="30">AVERAGE(B28:C28)</f>
        <v>24.26</v>
      </c>
      <c r="E28" s="43">
        <v>0.93500000000000005</v>
      </c>
      <c r="F28" s="49">
        <f t="shared" ref="F28" si="31">ROUND(D28*E28,2)</f>
        <v>22.68</v>
      </c>
    </row>
    <row r="29" spans="1:6" ht="18" hidden="1" customHeight="1" outlineLevel="1" x14ac:dyDescent="0.4">
      <c r="A29" s="42">
        <v>45609</v>
      </c>
      <c r="B29" s="43">
        <v>24.12</v>
      </c>
      <c r="C29" s="43">
        <v>24.3</v>
      </c>
      <c r="D29" s="26">
        <f t="shared" ref="D29" si="32">AVERAGE(B29:C29)</f>
        <v>24.21</v>
      </c>
      <c r="E29" s="43">
        <v>0.94499999999999995</v>
      </c>
      <c r="F29" s="49">
        <f t="shared" ref="F29" si="33">ROUND(D29*E29,2)</f>
        <v>22.88</v>
      </c>
    </row>
    <row r="30" spans="1:6" ht="18" hidden="1" customHeight="1" outlineLevel="1" x14ac:dyDescent="0.4">
      <c r="A30" s="42">
        <v>45610</v>
      </c>
      <c r="B30" s="43">
        <v>24.14</v>
      </c>
      <c r="C30" s="43">
        <v>24.32</v>
      </c>
      <c r="D30" s="26">
        <f t="shared" ref="D30" si="34">AVERAGE(B30:C30)</f>
        <v>24.23</v>
      </c>
      <c r="E30" s="43">
        <v>0.94</v>
      </c>
      <c r="F30" s="49">
        <f t="shared" ref="F30:F32" si="35">ROUND(D30*E30,2)</f>
        <v>22.78</v>
      </c>
    </row>
    <row r="31" spans="1:6" ht="18" hidden="1" customHeight="1" outlineLevel="1" x14ac:dyDescent="0.4">
      <c r="A31" s="42">
        <v>45611</v>
      </c>
      <c r="B31" s="43">
        <v>24.11</v>
      </c>
      <c r="C31" s="43">
        <v>24.29</v>
      </c>
      <c r="D31" s="26">
        <f t="shared" ref="D31" si="36">AVERAGE(B31:C31)</f>
        <v>24.2</v>
      </c>
      <c r="E31" s="43">
        <v>0.96</v>
      </c>
      <c r="F31" s="49">
        <f t="shared" si="35"/>
        <v>23.23</v>
      </c>
    </row>
    <row r="32" spans="1:6" ht="18" hidden="1" customHeight="1" outlineLevel="1" x14ac:dyDescent="0.4">
      <c r="A32" s="42">
        <v>45614</v>
      </c>
      <c r="B32" s="43">
        <v>24.12</v>
      </c>
      <c r="C32" s="43">
        <v>24.3</v>
      </c>
      <c r="D32" s="26">
        <f t="shared" ref="D32" si="37">AVERAGE(B32:C32)</f>
        <v>24.21</v>
      </c>
      <c r="E32" s="43">
        <v>1</v>
      </c>
      <c r="F32" s="49">
        <f t="shared" si="35"/>
        <v>24.21</v>
      </c>
    </row>
    <row r="33" spans="1:6" ht="18" hidden="1" customHeight="1" outlineLevel="1" x14ac:dyDescent="0.4">
      <c r="A33" s="42">
        <v>45615</v>
      </c>
      <c r="B33" s="43">
        <v>24.11</v>
      </c>
      <c r="C33" s="43">
        <v>24.29</v>
      </c>
      <c r="D33" s="26">
        <f t="shared" ref="D33" si="38">AVERAGE(B33:C33)</f>
        <v>24.2</v>
      </c>
      <c r="E33" s="43">
        <v>0.99</v>
      </c>
      <c r="F33" s="49">
        <f t="shared" ref="F33" si="39">ROUND(D33*E33,2)</f>
        <v>23.96</v>
      </c>
    </row>
    <row r="34" spans="1:6" ht="18" hidden="1" customHeight="1" outlineLevel="1" x14ac:dyDescent="0.4">
      <c r="A34" s="42">
        <v>45616</v>
      </c>
      <c r="B34" s="43">
        <v>24.16</v>
      </c>
      <c r="C34" s="43">
        <v>24.34</v>
      </c>
      <c r="D34" s="26">
        <f t="shared" ref="D34" si="40">AVERAGE(B34:C34)</f>
        <v>24.25</v>
      </c>
      <c r="E34" s="43">
        <v>0.97499999999999998</v>
      </c>
      <c r="F34" s="49">
        <f t="shared" ref="F34" si="41">ROUND(D34*E34,2)</f>
        <v>23.64</v>
      </c>
    </row>
    <row r="35" spans="1:6" ht="18" hidden="1" customHeight="1" outlineLevel="1" x14ac:dyDescent="0.4">
      <c r="A35" s="42">
        <v>45617</v>
      </c>
      <c r="B35" s="43">
        <v>24.15</v>
      </c>
      <c r="C35" s="43">
        <v>24.33</v>
      </c>
      <c r="D35" s="26">
        <f t="shared" ref="D35" si="42">AVERAGE(B35:C35)</f>
        <v>24.24</v>
      </c>
      <c r="E35" s="43">
        <v>0.98499999999999999</v>
      </c>
      <c r="F35" s="49">
        <f t="shared" ref="F35" si="43">ROUND(D35*E35,2)</f>
        <v>23.88</v>
      </c>
    </row>
    <row r="36" spans="1:6" ht="18" hidden="1" customHeight="1" outlineLevel="1" x14ac:dyDescent="0.4">
      <c r="A36" s="42">
        <v>45618</v>
      </c>
      <c r="B36" s="43">
        <v>24.15</v>
      </c>
      <c r="C36" s="43">
        <v>24.33</v>
      </c>
      <c r="D36" s="26">
        <f t="shared" ref="D36" si="44">AVERAGE(B36:C36)</f>
        <v>24.24</v>
      </c>
      <c r="E36" s="43">
        <v>0.98499999999999999</v>
      </c>
      <c r="F36" s="49">
        <f t="shared" ref="F36" si="45">ROUND(D36*E36,2)</f>
        <v>23.88</v>
      </c>
    </row>
    <row r="37" spans="1:6" ht="18" hidden="1" customHeight="1" outlineLevel="1" x14ac:dyDescent="0.4">
      <c r="A37" s="42">
        <v>45621</v>
      </c>
      <c r="B37" s="43">
        <v>24.03</v>
      </c>
      <c r="C37" s="43">
        <v>24.21</v>
      </c>
      <c r="D37" s="26">
        <f t="shared" ref="D37" si="46">AVERAGE(B37:C37)</f>
        <v>24.12</v>
      </c>
      <c r="E37" s="43">
        <v>0.995</v>
      </c>
      <c r="F37" s="49">
        <f t="shared" ref="F37" si="47">ROUND(D37*E37,2)</f>
        <v>24</v>
      </c>
    </row>
    <row r="38" spans="1:6" ht="18" hidden="1" customHeight="1" outlineLevel="1" x14ac:dyDescent="0.4">
      <c r="A38" s="42">
        <v>45622</v>
      </c>
      <c r="B38" s="43">
        <v>24.02</v>
      </c>
      <c r="C38" s="43">
        <v>24.2</v>
      </c>
      <c r="D38" s="26">
        <f t="shared" ref="D38" si="48">AVERAGE(B38:C38)</f>
        <v>24.11</v>
      </c>
      <c r="E38" s="43">
        <v>1.01</v>
      </c>
      <c r="F38" s="49">
        <f t="shared" ref="F38" si="49">ROUND(D38*E38,2)</f>
        <v>24.35</v>
      </c>
    </row>
    <row r="39" spans="1:6" ht="18" hidden="1" customHeight="1" outlineLevel="1" x14ac:dyDescent="0.4">
      <c r="A39" s="42">
        <v>45623</v>
      </c>
      <c r="B39" s="43">
        <v>24.11</v>
      </c>
      <c r="C39" s="43">
        <v>24.29</v>
      </c>
      <c r="D39" s="26">
        <f t="shared" ref="D39" si="50">AVERAGE(B39:C39)</f>
        <v>24.2</v>
      </c>
      <c r="E39" s="43">
        <v>1.05</v>
      </c>
      <c r="F39" s="49">
        <f t="shared" ref="F39" si="51">ROUND(D39*E39,2)</f>
        <v>25.41</v>
      </c>
    </row>
    <row r="40" spans="1:6" ht="18" hidden="1" customHeight="1" outlineLevel="1" x14ac:dyDescent="0.4">
      <c r="A40" s="42">
        <v>45624</v>
      </c>
      <c r="B40" s="43">
        <v>24.12</v>
      </c>
      <c r="C40" s="43">
        <v>24.3</v>
      </c>
      <c r="D40" s="26">
        <f t="shared" ref="D40" si="52">AVERAGE(B40:C40)</f>
        <v>24.21</v>
      </c>
      <c r="E40" s="43">
        <v>1</v>
      </c>
      <c r="F40" s="49">
        <f t="shared" ref="F40" si="53">ROUND(D40*E40,2)</f>
        <v>24.21</v>
      </c>
    </row>
    <row r="41" spans="1:6" ht="18" hidden="1" customHeight="1" outlineLevel="1" x14ac:dyDescent="0.4">
      <c r="A41" s="42">
        <v>45625</v>
      </c>
      <c r="B41" s="43">
        <v>24.17</v>
      </c>
      <c r="C41" s="43">
        <v>24.35</v>
      </c>
      <c r="D41" s="26">
        <f t="shared" ref="D41" si="54">AVERAGE(B41:C41)</f>
        <v>24.26</v>
      </c>
      <c r="E41" s="43">
        <v>1.02</v>
      </c>
      <c r="F41" s="49">
        <f t="shared" ref="F41" si="55">ROUND(D41*E41,2)</f>
        <v>24.75</v>
      </c>
    </row>
    <row r="42" spans="1:6" ht="18" hidden="1" customHeight="1" outlineLevel="1" x14ac:dyDescent="0.4">
      <c r="A42" s="42">
        <v>45628</v>
      </c>
      <c r="B42" s="43">
        <v>24.14</v>
      </c>
      <c r="C42" s="43">
        <v>24.32</v>
      </c>
      <c r="D42" s="26">
        <f t="shared" ref="D42" si="56">AVERAGE(B42:C42)</f>
        <v>24.23</v>
      </c>
      <c r="E42" s="43">
        <v>1.02</v>
      </c>
      <c r="F42" s="49">
        <f t="shared" ref="F42" si="57">ROUND(D42*E42,2)</f>
        <v>24.71</v>
      </c>
    </row>
    <row r="43" spans="1:6" ht="18" hidden="1" customHeight="1" outlineLevel="1" x14ac:dyDescent="0.4">
      <c r="A43" s="42">
        <v>45629</v>
      </c>
      <c r="B43" s="43">
        <v>24.11</v>
      </c>
      <c r="C43" s="43">
        <v>24.29</v>
      </c>
      <c r="D43" s="26">
        <f t="shared" ref="D43" si="58">AVERAGE(B43:C43)</f>
        <v>24.2</v>
      </c>
      <c r="E43" s="43">
        <v>1</v>
      </c>
      <c r="F43" s="49">
        <f t="shared" ref="F43" si="59">ROUND(D43*E43,2)</f>
        <v>24.2</v>
      </c>
    </row>
    <row r="44" spans="1:6" ht="18" hidden="1" customHeight="1" outlineLevel="1" x14ac:dyDescent="0.4">
      <c r="A44" s="42">
        <v>45630</v>
      </c>
      <c r="B44" s="43">
        <v>24.03</v>
      </c>
      <c r="C44" s="43">
        <v>24.21</v>
      </c>
      <c r="D44" s="26">
        <f t="shared" ref="D44:D45" si="60">AVERAGE(B44:C44)</f>
        <v>24.12</v>
      </c>
      <c r="E44" s="43">
        <v>1</v>
      </c>
      <c r="F44" s="49">
        <f t="shared" ref="F44:F45" si="61">ROUND(D44*E44,2)</f>
        <v>24.12</v>
      </c>
    </row>
    <row r="45" spans="1:6" ht="18" hidden="1" customHeight="1" outlineLevel="1" x14ac:dyDescent="0.4">
      <c r="A45" s="42">
        <v>45631</v>
      </c>
      <c r="B45" s="43">
        <v>24.12</v>
      </c>
      <c r="C45" s="43">
        <v>24.3</v>
      </c>
      <c r="D45" s="26">
        <f t="shared" si="60"/>
        <v>24.21</v>
      </c>
      <c r="E45" s="43">
        <v>0.96499999999999997</v>
      </c>
      <c r="F45" s="49">
        <f t="shared" si="61"/>
        <v>23.36</v>
      </c>
    </row>
    <row r="46" spans="1:6" ht="18" hidden="1" customHeight="1" outlineLevel="1" x14ac:dyDescent="0.4">
      <c r="A46" s="42">
        <v>45632</v>
      </c>
      <c r="B46" s="43">
        <v>24.12</v>
      </c>
      <c r="C46" s="43">
        <v>24.3</v>
      </c>
      <c r="D46" s="26">
        <f t="shared" ref="D46" si="62">AVERAGE(B46:C46)</f>
        <v>24.21</v>
      </c>
      <c r="E46" s="43">
        <v>0.96499999999999997</v>
      </c>
      <c r="F46" s="49">
        <f t="shared" ref="F46" si="63">ROUND(D46*E46,2)</f>
        <v>23.36</v>
      </c>
    </row>
    <row r="47" spans="1:6" ht="18" hidden="1" customHeight="1" outlineLevel="1" x14ac:dyDescent="0.4">
      <c r="A47" s="42">
        <v>45635</v>
      </c>
      <c r="B47" s="43">
        <v>24.15</v>
      </c>
      <c r="C47" s="43">
        <v>24.33</v>
      </c>
      <c r="D47" s="26">
        <f t="shared" ref="D47" si="64">AVERAGE(B47:C47)</f>
        <v>24.24</v>
      </c>
      <c r="E47" s="43">
        <v>0.95499999999999996</v>
      </c>
      <c r="F47" s="49">
        <f t="shared" ref="F47" si="65">ROUND(D47*E47,2)</f>
        <v>23.15</v>
      </c>
    </row>
    <row r="48" spans="1:6" ht="18" hidden="1" customHeight="1" outlineLevel="1" x14ac:dyDescent="0.4">
      <c r="A48" s="42">
        <v>45636</v>
      </c>
      <c r="B48" s="43">
        <v>24.12</v>
      </c>
      <c r="C48" s="43">
        <v>24.3</v>
      </c>
      <c r="D48" s="26">
        <f t="shared" ref="D48" si="66">AVERAGE(B48:C48)</f>
        <v>24.21</v>
      </c>
      <c r="E48" s="43">
        <v>0.95</v>
      </c>
      <c r="F48" s="49">
        <f t="shared" ref="F48" si="67">ROUND(D48*E48,2)</f>
        <v>23</v>
      </c>
    </row>
    <row r="49" spans="1:6" ht="18" hidden="1" customHeight="1" outlineLevel="1" x14ac:dyDescent="0.4">
      <c r="A49" s="42">
        <v>45637</v>
      </c>
      <c r="B49" s="43">
        <v>24.09</v>
      </c>
      <c r="C49" s="43">
        <v>24.27</v>
      </c>
      <c r="D49" s="26">
        <f t="shared" ref="D49" si="68">AVERAGE(B49:C49)</f>
        <v>24.18</v>
      </c>
      <c r="E49" s="43">
        <v>0.97</v>
      </c>
      <c r="F49" s="49">
        <f t="shared" ref="F49" si="69">ROUND(D49*E49,2)</f>
        <v>23.45</v>
      </c>
    </row>
    <row r="50" spans="1:6" ht="18" hidden="1" customHeight="1" outlineLevel="1" x14ac:dyDescent="0.4">
      <c r="A50" s="42">
        <v>45638</v>
      </c>
      <c r="B50" s="43">
        <v>24.1</v>
      </c>
      <c r="C50" s="43">
        <v>24.28</v>
      </c>
      <c r="D50" s="26">
        <f t="shared" ref="D50" si="70">AVERAGE(B50:C50)</f>
        <v>24.19</v>
      </c>
      <c r="E50" s="43">
        <v>0.98</v>
      </c>
      <c r="F50" s="49">
        <f t="shared" ref="F50" si="71">ROUND(D50*E50,2)</f>
        <v>23.71</v>
      </c>
    </row>
    <row r="51" spans="1:6" ht="18" hidden="1" customHeight="1" outlineLevel="1" x14ac:dyDescent="0.4">
      <c r="A51" s="42">
        <v>45639</v>
      </c>
      <c r="B51" s="43">
        <v>24.02</v>
      </c>
      <c r="C51" s="43">
        <v>24.2</v>
      </c>
      <c r="D51" s="26">
        <f t="shared" ref="D51" si="72">AVERAGE(B51:C51)</f>
        <v>24.11</v>
      </c>
      <c r="E51" s="43">
        <v>1.04</v>
      </c>
      <c r="F51" s="49">
        <f t="shared" ref="F51" si="73">ROUND(D51*E51,2)</f>
        <v>25.07</v>
      </c>
    </row>
    <row r="52" spans="1:6" ht="18" hidden="1" customHeight="1" outlineLevel="1" x14ac:dyDescent="0.4">
      <c r="A52" s="42">
        <v>45642</v>
      </c>
      <c r="B52" s="43">
        <v>24</v>
      </c>
      <c r="C52" s="43">
        <v>24.18</v>
      </c>
      <c r="D52" s="26">
        <f t="shared" ref="D52" si="74">AVERAGE(B52:C52)</f>
        <v>24.09</v>
      </c>
      <c r="E52" s="43">
        <v>1.02</v>
      </c>
      <c r="F52" s="49">
        <f t="shared" ref="F52" si="75">ROUND(D52*E52,2)</f>
        <v>24.57</v>
      </c>
    </row>
    <row r="53" spans="1:6" ht="18" hidden="1" customHeight="1" outlineLevel="1" x14ac:dyDescent="0.4">
      <c r="A53" s="42">
        <v>45643</v>
      </c>
      <c r="B53" s="43">
        <v>23.98</v>
      </c>
      <c r="C53" s="43">
        <v>24.2</v>
      </c>
      <c r="D53" s="26">
        <f t="shared" ref="D53" si="76">AVERAGE(B53:C53)</f>
        <v>24.09</v>
      </c>
      <c r="E53" s="43">
        <v>1</v>
      </c>
      <c r="F53" s="49">
        <f t="shared" ref="F53" si="77">ROUND(D53*E53,2)</f>
        <v>24.09</v>
      </c>
    </row>
    <row r="54" spans="1:6" ht="18" hidden="1" customHeight="1" outlineLevel="1" x14ac:dyDescent="0.4">
      <c r="A54" s="42">
        <v>45644</v>
      </c>
      <c r="B54" s="43">
        <v>23.97</v>
      </c>
      <c r="C54" s="43">
        <v>24.15</v>
      </c>
      <c r="D54" s="26">
        <f t="shared" ref="D54" si="78">AVERAGE(B54:C54)</f>
        <v>24.06</v>
      </c>
      <c r="E54" s="43">
        <v>0.98</v>
      </c>
      <c r="F54" s="49">
        <f t="shared" ref="F54" si="79">ROUND(D54*E54,2)</f>
        <v>23.58</v>
      </c>
    </row>
    <row r="55" spans="1:6" ht="18" hidden="1" customHeight="1" outlineLevel="1" x14ac:dyDescent="0.4">
      <c r="A55" s="42">
        <v>45645</v>
      </c>
      <c r="B55" s="43">
        <v>23.92</v>
      </c>
      <c r="C55" s="43">
        <v>24.14</v>
      </c>
      <c r="D55" s="26">
        <f t="shared" ref="D55" si="80">AVERAGE(B55:C55)</f>
        <v>24.03</v>
      </c>
      <c r="E55" s="43">
        <v>0.95</v>
      </c>
      <c r="F55" s="49">
        <f t="shared" ref="F55" si="81">ROUND(D55*E55,2)</f>
        <v>22.83</v>
      </c>
    </row>
    <row r="56" spans="1:6" ht="18" hidden="1" customHeight="1" outlineLevel="1" x14ac:dyDescent="0.4">
      <c r="A56" s="42">
        <v>45646</v>
      </c>
      <c r="B56" s="43">
        <v>23.97</v>
      </c>
      <c r="C56" s="43">
        <v>24.15</v>
      </c>
      <c r="D56" s="26">
        <f t="shared" ref="D56" si="82">AVERAGE(B56:C56)</f>
        <v>24.06</v>
      </c>
      <c r="E56" s="43">
        <v>0.91500000000000004</v>
      </c>
      <c r="F56" s="49">
        <f t="shared" ref="F56" si="83">ROUND(D56*E56,2)</f>
        <v>22.01</v>
      </c>
    </row>
    <row r="57" spans="1:6" ht="18" hidden="1" customHeight="1" outlineLevel="1" x14ac:dyDescent="0.4">
      <c r="A57" s="42">
        <v>45649</v>
      </c>
      <c r="B57" s="43">
        <v>24.02</v>
      </c>
      <c r="C57" s="43">
        <v>24.2</v>
      </c>
      <c r="D57" s="26">
        <f t="shared" ref="D57" si="84">AVERAGE(B57:C57)</f>
        <v>24.11</v>
      </c>
      <c r="E57" s="43">
        <v>0.96499999999999997</v>
      </c>
      <c r="F57" s="49">
        <f t="shared" ref="F57" si="85">ROUND(D57*E57,2)</f>
        <v>23.27</v>
      </c>
    </row>
    <row r="58" spans="1:6" ht="18" hidden="1" customHeight="1" outlineLevel="1" x14ac:dyDescent="0.4">
      <c r="A58" s="42">
        <v>45650</v>
      </c>
      <c r="B58" s="43">
        <v>23.96</v>
      </c>
      <c r="C58" s="43">
        <v>24.14</v>
      </c>
      <c r="D58" s="26">
        <f t="shared" ref="D58" si="86">AVERAGE(B58:C58)</f>
        <v>24.05</v>
      </c>
      <c r="E58" s="43">
        <v>0.94</v>
      </c>
      <c r="F58" s="49">
        <f t="shared" ref="F58" si="87">ROUND(D58*E58,2)</f>
        <v>22.61</v>
      </c>
    </row>
    <row r="59" spans="1:6" ht="18" hidden="1" customHeight="1" outlineLevel="1" x14ac:dyDescent="0.4">
      <c r="A59" s="42">
        <v>45651</v>
      </c>
      <c r="B59" s="43">
        <v>23.98</v>
      </c>
      <c r="C59" s="43">
        <v>24.16</v>
      </c>
      <c r="D59" s="26">
        <f t="shared" ref="D59" si="88">AVERAGE(B59:C59)</f>
        <v>24.07</v>
      </c>
      <c r="E59" s="43">
        <v>0.94</v>
      </c>
      <c r="F59" s="49">
        <f t="shared" ref="F59" si="89">ROUND(D59*E59,2)</f>
        <v>22.63</v>
      </c>
    </row>
    <row r="60" spans="1:6" ht="18" hidden="1" customHeight="1" outlineLevel="1" x14ac:dyDescent="0.4">
      <c r="A60" s="42">
        <v>45652</v>
      </c>
      <c r="B60" s="43">
        <v>23.99</v>
      </c>
      <c r="C60" s="43">
        <v>24.17</v>
      </c>
      <c r="D60" s="26">
        <f t="shared" ref="D60" si="90">AVERAGE(B60:C60)</f>
        <v>24.08</v>
      </c>
      <c r="E60" s="43">
        <v>0.91</v>
      </c>
      <c r="F60" s="49">
        <f t="shared" ref="F60" si="91">ROUND(D60*E60,2)</f>
        <v>21.91</v>
      </c>
    </row>
    <row r="61" spans="1:6" ht="18" hidden="1" customHeight="1" outlineLevel="1" x14ac:dyDescent="0.4">
      <c r="A61" s="42">
        <v>45653</v>
      </c>
      <c r="B61" s="43">
        <v>23.95</v>
      </c>
      <c r="C61" s="43">
        <v>24.17</v>
      </c>
      <c r="D61" s="26">
        <f t="shared" ref="D61" si="92">AVERAGE(B61:C61)</f>
        <v>24.060000000000002</v>
      </c>
      <c r="E61" s="43">
        <v>0.9</v>
      </c>
      <c r="F61" s="49">
        <f t="shared" ref="F61" si="93">ROUND(D61*E61,2)</f>
        <v>21.65</v>
      </c>
    </row>
    <row r="62" spans="1:6" ht="18" hidden="1" customHeight="1" outlineLevel="1" x14ac:dyDescent="0.4">
      <c r="A62" s="42">
        <v>45656</v>
      </c>
      <c r="B62" s="43">
        <v>24.04</v>
      </c>
      <c r="C62" s="43">
        <v>24.22</v>
      </c>
      <c r="D62" s="26">
        <f t="shared" ref="D62" si="94">AVERAGE(B62:C62)</f>
        <v>24.13</v>
      </c>
      <c r="E62" s="43">
        <v>0.90500000000000003</v>
      </c>
      <c r="F62" s="49">
        <f t="shared" ref="F62" si="95">ROUND(D62*E62,2)</f>
        <v>21.84</v>
      </c>
    </row>
    <row r="63" spans="1:6" ht="18" customHeight="1" collapsed="1" x14ac:dyDescent="0.4">
      <c r="A63" s="42">
        <v>45657</v>
      </c>
      <c r="B63" s="43">
        <v>24.04</v>
      </c>
      <c r="C63" s="43">
        <v>24.22</v>
      </c>
      <c r="D63" s="26">
        <f t="shared" ref="D63" si="96">AVERAGE(B63:C63)</f>
        <v>24.13</v>
      </c>
      <c r="E63" s="43">
        <v>0.91</v>
      </c>
      <c r="F63" s="49">
        <f t="shared" ref="F63" si="97">ROUND(D63*E63,2)</f>
        <v>21.96</v>
      </c>
    </row>
    <row r="64" spans="1:6" ht="18" customHeight="1" x14ac:dyDescent="0.4">
      <c r="A64" s="42">
        <v>45659</v>
      </c>
      <c r="B64" s="43">
        <v>24.04</v>
      </c>
      <c r="C64" s="43">
        <v>24.22</v>
      </c>
      <c r="D64" s="26">
        <f t="shared" ref="D64" si="98">AVERAGE(B64:C64)</f>
        <v>24.13</v>
      </c>
      <c r="E64" s="43">
        <v>0.94</v>
      </c>
      <c r="F64" s="49">
        <f t="shared" ref="F64" si="99">ROUND(D64*E64,2)</f>
        <v>22.68</v>
      </c>
    </row>
    <row r="65" spans="1:6" x14ac:dyDescent="0.4">
      <c r="A65" s="42">
        <v>45660</v>
      </c>
      <c r="B65" s="43">
        <v>23.94</v>
      </c>
      <c r="C65" s="43">
        <v>24.12</v>
      </c>
      <c r="D65" s="26">
        <f t="shared" ref="D65" si="100">AVERAGE(B65:C65)</f>
        <v>24.03</v>
      </c>
      <c r="E65" s="43">
        <v>0.94499999999999995</v>
      </c>
      <c r="F65" s="49">
        <f t="shared" ref="F65" si="101">ROUND(D65*E65,2)</f>
        <v>22.71</v>
      </c>
    </row>
    <row r="66" spans="1:6" x14ac:dyDescent="0.4">
      <c r="A66" s="42">
        <v>45663</v>
      </c>
      <c r="B66" s="43">
        <v>23.93</v>
      </c>
      <c r="C66" s="43">
        <v>24.11</v>
      </c>
      <c r="D66" s="26">
        <f t="shared" ref="D66" si="102">AVERAGE(B66:C66)</f>
        <v>24.02</v>
      </c>
      <c r="E66" s="43">
        <v>0.94</v>
      </c>
      <c r="F66" s="49">
        <f t="shared" ref="F66" si="103">ROUND(D66*E66,2)</f>
        <v>22.58</v>
      </c>
    </row>
    <row r="67" spans="1:6" x14ac:dyDescent="0.4">
      <c r="A67" s="42">
        <v>45664</v>
      </c>
      <c r="B67" s="43">
        <v>23.97</v>
      </c>
      <c r="C67" s="43">
        <v>24.15</v>
      </c>
      <c r="D67" s="26">
        <f t="shared" ref="D67" si="104">AVERAGE(B67:C67)</f>
        <v>24.06</v>
      </c>
      <c r="E67" s="43">
        <v>0.93500000000000005</v>
      </c>
      <c r="F67" s="49">
        <f t="shared" ref="F67" si="105">ROUND(D67*E67,2)</f>
        <v>22.5</v>
      </c>
    </row>
    <row r="68" spans="1:6" x14ac:dyDescent="0.4">
      <c r="A68" s="42">
        <v>45665</v>
      </c>
      <c r="B68" s="43">
        <v>23.99</v>
      </c>
      <c r="C68" s="43">
        <v>24.17</v>
      </c>
      <c r="D68" s="26">
        <f t="shared" ref="D68" si="106">AVERAGE(B68:C68)</f>
        <v>24.08</v>
      </c>
      <c r="E68" s="43">
        <v>0.93500000000000005</v>
      </c>
      <c r="F68" s="49">
        <f t="shared" ref="F68" si="107">ROUND(D68*E68,2)</f>
        <v>22.51</v>
      </c>
    </row>
    <row r="69" spans="1:6" x14ac:dyDescent="0.4">
      <c r="A69" s="42">
        <v>45666</v>
      </c>
      <c r="B69" s="43">
        <v>23.95</v>
      </c>
      <c r="C69" s="43">
        <v>24.13</v>
      </c>
      <c r="D69" s="26">
        <f t="shared" ref="D69" si="108">AVERAGE(B69:C69)</f>
        <v>24.04</v>
      </c>
      <c r="E69" s="43">
        <v>0.93500000000000005</v>
      </c>
      <c r="F69" s="49">
        <f t="shared" ref="F69" si="109">ROUND(D69*E69,2)</f>
        <v>22.48</v>
      </c>
    </row>
    <row r="70" spans="1:6" x14ac:dyDescent="0.4">
      <c r="A70" s="42">
        <v>45667</v>
      </c>
      <c r="B70" s="43">
        <v>23.99</v>
      </c>
      <c r="C70" s="43">
        <v>24.17</v>
      </c>
      <c r="D70" s="26">
        <f t="shared" ref="D70" si="110">AVERAGE(B70:C70)</f>
        <v>24.08</v>
      </c>
      <c r="E70" s="43">
        <v>0.92</v>
      </c>
      <c r="F70" s="49">
        <f t="shared" ref="F70" si="111">ROUND(D70*E70,2)</f>
        <v>22.15</v>
      </c>
    </row>
    <row r="71" spans="1:6" x14ac:dyDescent="0.4">
      <c r="A71" s="42">
        <v>45670</v>
      </c>
      <c r="B71" s="43">
        <v>24.04</v>
      </c>
      <c r="C71" s="43">
        <v>24.22</v>
      </c>
      <c r="D71" s="26">
        <f t="shared" ref="D71" si="112">AVERAGE(B71:C71)</f>
        <v>24.13</v>
      </c>
      <c r="E71" s="43">
        <v>0.93500000000000005</v>
      </c>
      <c r="F71" s="49">
        <f t="shared" ref="F71" si="113">ROUND(D71*E71,2)</f>
        <v>22.56</v>
      </c>
    </row>
    <row r="72" spans="1:6" x14ac:dyDescent="0.4">
      <c r="A72" s="42">
        <v>45671</v>
      </c>
      <c r="B72" s="43">
        <v>24.04</v>
      </c>
      <c r="C72" s="43">
        <v>24.22</v>
      </c>
      <c r="D72" s="26">
        <f t="shared" ref="D72" si="114">AVERAGE(B72:C72)</f>
        <v>24.13</v>
      </c>
      <c r="E72" s="43">
        <v>0.94</v>
      </c>
      <c r="F72" s="49">
        <f t="shared" ref="F72" si="115">ROUND(D72*E72,2)</f>
        <v>22.68</v>
      </c>
    </row>
    <row r="73" spans="1:6" x14ac:dyDescent="0.4">
      <c r="A73" s="42">
        <v>45672</v>
      </c>
      <c r="B73" s="43">
        <v>24.11</v>
      </c>
      <c r="C73" s="43">
        <v>24.29</v>
      </c>
      <c r="D73" s="26">
        <f t="shared" ref="D73" si="116">AVERAGE(B73:C73)</f>
        <v>24.2</v>
      </c>
      <c r="E73" s="43">
        <v>0.90500000000000003</v>
      </c>
      <c r="F73" s="49">
        <f t="shared" ref="F73" si="117">ROUND(D73*E73,2)</f>
        <v>21.9</v>
      </c>
    </row>
    <row r="74" spans="1:6" x14ac:dyDescent="0.4">
      <c r="A74" s="42">
        <v>45673</v>
      </c>
      <c r="B74" s="43">
        <v>24</v>
      </c>
      <c r="C74" s="43">
        <v>24.18</v>
      </c>
      <c r="D74" s="26">
        <f t="shared" ref="D74" si="118">AVERAGE(B74:C74)</f>
        <v>24.09</v>
      </c>
      <c r="E74" s="43">
        <v>0.92500000000000004</v>
      </c>
      <c r="F74" s="49">
        <f t="shared" ref="F74" si="119">ROUND(D74*E74,2)</f>
        <v>22.28</v>
      </c>
    </row>
    <row r="75" spans="1:6" x14ac:dyDescent="0.4">
      <c r="A75" s="42">
        <v>45674</v>
      </c>
      <c r="B75" s="43">
        <v>24.01</v>
      </c>
      <c r="C75" s="43">
        <v>24.19</v>
      </c>
      <c r="D75" s="26">
        <f t="shared" ref="D75" si="120">AVERAGE(B75:C75)</f>
        <v>24.1</v>
      </c>
      <c r="E75" s="43">
        <v>0.91500000000000004</v>
      </c>
      <c r="F75" s="49">
        <f t="shared" ref="F75" si="121">ROUND(D75*E75,2)</f>
        <v>22.05</v>
      </c>
    </row>
    <row r="76" spans="1:6" x14ac:dyDescent="0.4">
      <c r="A76" s="42">
        <v>45677</v>
      </c>
      <c r="B76" s="43">
        <v>23.96</v>
      </c>
      <c r="C76" s="43">
        <v>24.14</v>
      </c>
      <c r="D76" s="26">
        <f t="shared" ref="D76" si="122">AVERAGE(B76:C76)</f>
        <v>24.05</v>
      </c>
      <c r="E76" s="43">
        <v>0.91500000000000004</v>
      </c>
      <c r="F76" s="49">
        <f t="shared" ref="F76" si="123">ROUND(D76*E76,2)</f>
        <v>22.01</v>
      </c>
    </row>
    <row r="77" spans="1:6" x14ac:dyDescent="0.4">
      <c r="A77" s="42">
        <v>45678</v>
      </c>
      <c r="B77" s="43">
        <v>24.04</v>
      </c>
      <c r="C77" s="43">
        <v>24.22</v>
      </c>
      <c r="D77" s="26">
        <f t="shared" ref="D77" si="124">AVERAGE(B77:C77)</f>
        <v>24.13</v>
      </c>
      <c r="E77" s="43">
        <v>0.90500000000000003</v>
      </c>
      <c r="F77" s="49">
        <f t="shared" ref="F77" si="125">ROUND(D77*E77,2)</f>
        <v>21.84</v>
      </c>
    </row>
    <row r="78" spans="1:6" x14ac:dyDescent="0.4">
      <c r="A78" s="42">
        <v>45679</v>
      </c>
      <c r="B78" s="43">
        <v>24.1</v>
      </c>
      <c r="C78" s="43">
        <v>24.28</v>
      </c>
      <c r="D78" s="26">
        <f t="shared" ref="D78" si="126">AVERAGE(B78:C78)</f>
        <v>24.19</v>
      </c>
      <c r="E78" s="43">
        <v>0.89</v>
      </c>
      <c r="F78" s="49">
        <f t="shared" ref="F78" si="127">ROUND(D78*E78,2)</f>
        <v>21.53</v>
      </c>
    </row>
    <row r="79" spans="1:6" x14ac:dyDescent="0.4">
      <c r="A79" s="42">
        <v>45691</v>
      </c>
      <c r="B79" s="43">
        <v>24.02</v>
      </c>
      <c r="C79" s="43">
        <v>24.2</v>
      </c>
      <c r="D79" s="26">
        <f t="shared" ref="D79" si="128">AVERAGE(B79:C79)</f>
        <v>24.11</v>
      </c>
      <c r="E79" s="43">
        <v>0.91</v>
      </c>
      <c r="F79" s="49">
        <f t="shared" ref="F79" si="129">ROUND(D79*E79,2)</f>
        <v>21.94</v>
      </c>
    </row>
    <row r="80" spans="1:6" x14ac:dyDescent="0.4">
      <c r="A80" s="42">
        <v>45692</v>
      </c>
      <c r="B80" s="43">
        <v>24.18</v>
      </c>
      <c r="C80" s="43">
        <v>24.36</v>
      </c>
      <c r="D80" s="26">
        <f t="shared" ref="D80" si="130">AVERAGE(B80:C80)</f>
        <v>24.27</v>
      </c>
      <c r="E80" s="43">
        <v>0.9</v>
      </c>
      <c r="F80" s="49">
        <f t="shared" ref="F80" si="131">ROUND(D80*E80,2)</f>
        <v>21.84</v>
      </c>
    </row>
    <row r="81" spans="1:6" x14ac:dyDescent="0.4">
      <c r="A81" s="42">
        <v>45693</v>
      </c>
      <c r="B81" s="43">
        <v>24.25</v>
      </c>
      <c r="C81" s="43">
        <v>24.43</v>
      </c>
      <c r="D81" s="26">
        <f t="shared" ref="D81" si="132">AVERAGE(B81:C81)</f>
        <v>24.34</v>
      </c>
      <c r="E81" s="43">
        <v>0.9</v>
      </c>
      <c r="F81" s="49">
        <f t="shared" ref="F81" si="133">ROUND(D81*E81,2)</f>
        <v>21.91</v>
      </c>
    </row>
    <row r="82" spans="1:6" x14ac:dyDescent="0.4">
      <c r="A82" s="42">
        <v>45694</v>
      </c>
      <c r="B82" s="43">
        <v>24.19</v>
      </c>
      <c r="C82" s="43">
        <v>24.37</v>
      </c>
      <c r="D82" s="26">
        <f t="shared" ref="D82" si="134">AVERAGE(B82:C82)</f>
        <v>24.28</v>
      </c>
      <c r="E82" s="43">
        <v>0.89500000000000002</v>
      </c>
      <c r="F82" s="49">
        <f t="shared" ref="F82" si="135">ROUND(D82*E82,2)</f>
        <v>21.73</v>
      </c>
    </row>
    <row r="83" spans="1:6" x14ac:dyDescent="0.4">
      <c r="A83" s="42">
        <v>45695</v>
      </c>
      <c r="B83" s="43">
        <v>24.17</v>
      </c>
      <c r="C83" s="43">
        <v>24.35</v>
      </c>
      <c r="D83" s="26">
        <f t="shared" ref="D83" si="136">AVERAGE(B83:C83)</f>
        <v>24.26</v>
      </c>
      <c r="E83" s="43">
        <v>0.89</v>
      </c>
      <c r="F83" s="49">
        <f t="shared" ref="F83" si="137">ROUND(D83*E83,2)</f>
        <v>21.59</v>
      </c>
    </row>
    <row r="84" spans="1:6" x14ac:dyDescent="0.4">
      <c r="A84" s="42">
        <v>45698</v>
      </c>
      <c r="B84" s="43">
        <v>24.17</v>
      </c>
      <c r="C84" s="43">
        <v>24.35</v>
      </c>
      <c r="D84" s="26">
        <f t="shared" ref="D84:D85" si="138">AVERAGE(B84:C84)</f>
        <v>24.26</v>
      </c>
      <c r="E84" s="43">
        <v>0.9</v>
      </c>
      <c r="F84" s="49">
        <f t="shared" ref="F84:F85" si="139">ROUND(D84*E84,2)</f>
        <v>21.83</v>
      </c>
    </row>
    <row r="85" spans="1:6" x14ac:dyDescent="0.4">
      <c r="A85" s="42">
        <v>45699</v>
      </c>
      <c r="B85" s="43">
        <v>24.14</v>
      </c>
      <c r="C85" s="43">
        <v>24.32</v>
      </c>
      <c r="D85" s="26">
        <f t="shared" si="138"/>
        <v>24.23</v>
      </c>
      <c r="E85" s="43">
        <v>0.9</v>
      </c>
      <c r="F85" s="49">
        <f t="shared" si="139"/>
        <v>21.81</v>
      </c>
    </row>
    <row r="86" spans="1:6" x14ac:dyDescent="0.4">
      <c r="A86" s="42">
        <v>45700</v>
      </c>
      <c r="B86" s="43">
        <v>24.19</v>
      </c>
      <c r="C86" s="43">
        <v>24.37</v>
      </c>
      <c r="D86" s="26">
        <f t="shared" ref="D86" si="140">AVERAGE(B86:C86)</f>
        <v>24.28</v>
      </c>
      <c r="E86" s="43">
        <v>0.875</v>
      </c>
      <c r="F86" s="49">
        <f t="shared" ref="F86" si="141">ROUND(D86*E86,2)</f>
        <v>21.25</v>
      </c>
    </row>
    <row r="87" spans="1:6" x14ac:dyDescent="0.4">
      <c r="A87" s="42">
        <v>45701</v>
      </c>
      <c r="B87" s="43">
        <v>24.23</v>
      </c>
      <c r="C87" s="43">
        <v>24.41</v>
      </c>
      <c r="D87" s="26">
        <f t="shared" ref="D87" si="142">AVERAGE(B87:C87)</f>
        <v>24.32</v>
      </c>
      <c r="E87" s="43">
        <v>0.86499999999999999</v>
      </c>
      <c r="F87" s="49">
        <f t="shared" ref="F87" si="143">ROUND(D87*E87,2)</f>
        <v>21.04</v>
      </c>
    </row>
    <row r="88" spans="1:6" x14ac:dyDescent="0.4">
      <c r="A88" s="42">
        <v>45702</v>
      </c>
      <c r="B88" s="43">
        <v>24.33</v>
      </c>
      <c r="C88" s="43">
        <v>24.51</v>
      </c>
      <c r="D88" s="26">
        <f t="shared" ref="D88" si="144">AVERAGE(B88:C88)</f>
        <v>24.42</v>
      </c>
      <c r="E88" s="43">
        <v>0.85499999999999998</v>
      </c>
      <c r="F88" s="49">
        <f t="shared" ref="F88" si="145">ROUND(D88*E88,2)</f>
        <v>20.88</v>
      </c>
    </row>
    <row r="89" spans="1:6" x14ac:dyDescent="0.4">
      <c r="A89" s="42">
        <v>45705</v>
      </c>
      <c r="B89" s="43">
        <v>24.32</v>
      </c>
      <c r="C89" s="43">
        <v>24.5</v>
      </c>
      <c r="D89" s="26">
        <f t="shared" ref="D89" si="146">AVERAGE(B89:C89)</f>
        <v>24.41</v>
      </c>
      <c r="E89" s="43">
        <v>0.85</v>
      </c>
      <c r="F89" s="49">
        <f t="shared" ref="F89" si="147">ROUND(D89*E89,2)</f>
        <v>20.75</v>
      </c>
    </row>
    <row r="90" spans="1:6" x14ac:dyDescent="0.4">
      <c r="A90" s="42">
        <v>45706</v>
      </c>
      <c r="B90" s="43">
        <v>24.33</v>
      </c>
      <c r="C90" s="43">
        <v>24.51</v>
      </c>
      <c r="D90" s="26">
        <f t="shared" ref="D90:D91" si="148">AVERAGE(B90:C90)</f>
        <v>24.42</v>
      </c>
      <c r="E90" s="43">
        <v>0.82499999999999996</v>
      </c>
      <c r="F90" s="49">
        <f t="shared" ref="F90:F91" si="149">ROUND(D90*E90,2)</f>
        <v>20.149999999999999</v>
      </c>
    </row>
    <row r="91" spans="1:6" x14ac:dyDescent="0.4">
      <c r="A91" s="42">
        <v>45707</v>
      </c>
      <c r="B91" s="43">
        <v>24.32</v>
      </c>
      <c r="C91" s="43">
        <v>24.5</v>
      </c>
      <c r="D91" s="26">
        <f t="shared" si="148"/>
        <v>24.41</v>
      </c>
      <c r="E91" s="43">
        <v>0.82</v>
      </c>
      <c r="F91" s="49">
        <f t="shared" si="149"/>
        <v>20.02</v>
      </c>
    </row>
    <row r="92" spans="1:6" x14ac:dyDescent="0.4">
      <c r="A92" s="42">
        <v>45708</v>
      </c>
      <c r="B92" s="43">
        <v>24.4</v>
      </c>
      <c r="C92" s="43">
        <v>24.58</v>
      </c>
      <c r="D92" s="26">
        <f t="shared" ref="D92" si="150">AVERAGE(B92:C92)</f>
        <v>24.49</v>
      </c>
      <c r="E92" s="43">
        <v>0.84</v>
      </c>
      <c r="F92" s="49">
        <f t="shared" ref="F92" si="151">ROUND(D92*E92,2)</f>
        <v>20.57</v>
      </c>
    </row>
    <row r="93" spans="1:6" x14ac:dyDescent="0.4">
      <c r="A93" s="42">
        <v>45709</v>
      </c>
      <c r="B93" s="43">
        <v>24.44</v>
      </c>
      <c r="C93" s="43">
        <v>24.62</v>
      </c>
      <c r="D93" s="26">
        <f t="shared" ref="D93" si="152">AVERAGE(B93:C93)</f>
        <v>24.53</v>
      </c>
      <c r="E93" s="43">
        <v>0.85499999999999998</v>
      </c>
      <c r="F93" s="49">
        <f t="shared" ref="F93" si="153">ROUND(D93*E93,2)</f>
        <v>20.97</v>
      </c>
    </row>
    <row r="94" spans="1:6" x14ac:dyDescent="0.4">
      <c r="A94" s="42">
        <v>45712</v>
      </c>
      <c r="B94" s="43">
        <v>24.39</v>
      </c>
      <c r="C94" s="43">
        <v>24.57</v>
      </c>
      <c r="D94" s="26">
        <f t="shared" ref="D94" si="154">AVERAGE(B94:C94)</f>
        <v>24.48</v>
      </c>
      <c r="E94" s="43">
        <v>0.85499999999999998</v>
      </c>
      <c r="F94" s="49">
        <f t="shared" ref="F94" si="155">ROUND(D94*E94,2)</f>
        <v>20.93</v>
      </c>
    </row>
    <row r="95" spans="1:6" x14ac:dyDescent="0.4">
      <c r="A95" s="42">
        <v>45713</v>
      </c>
      <c r="B95" s="43">
        <v>24.41</v>
      </c>
      <c r="C95" s="43">
        <v>24.59</v>
      </c>
      <c r="D95" s="26">
        <f t="shared" ref="D95" si="156">AVERAGE(B95:C95)</f>
        <v>24.5</v>
      </c>
      <c r="E95" s="52">
        <v>0.85499999999999998</v>
      </c>
      <c r="F95" s="49">
        <f t="shared" ref="F95" si="157">ROUND(D95*E95,2)</f>
        <v>20.95</v>
      </c>
    </row>
    <row r="96" spans="1:6" x14ac:dyDescent="0.4">
      <c r="A96" s="42">
        <v>45714</v>
      </c>
      <c r="B96" s="43">
        <v>24.42</v>
      </c>
      <c r="C96" s="43">
        <v>24.6</v>
      </c>
      <c r="D96" s="26">
        <f t="shared" ref="D96" si="158">AVERAGE(B96:C96)</f>
        <v>24.51</v>
      </c>
      <c r="E96" s="52">
        <v>0.81499999999999995</v>
      </c>
      <c r="F96" s="49">
        <f t="shared" ref="F96" si="159">ROUND(D96*E96,2)</f>
        <v>19.98</v>
      </c>
    </row>
    <row r="97" spans="1:6" x14ac:dyDescent="0.4">
      <c r="A97" s="42">
        <v>45715</v>
      </c>
      <c r="B97" s="43">
        <v>24.4</v>
      </c>
      <c r="C97" s="43">
        <v>24.58</v>
      </c>
      <c r="D97" s="26">
        <f t="shared" ref="D97" si="160">AVERAGE(B97:C97)</f>
        <v>24.49</v>
      </c>
      <c r="E97" s="52">
        <v>0.80500000000000005</v>
      </c>
      <c r="F97" s="49">
        <f t="shared" ref="F97" si="161">ROUND(D97*E97,2)</f>
        <v>19.71</v>
      </c>
    </row>
    <row r="98" spans="1:6" x14ac:dyDescent="0.4">
      <c r="A98" s="42">
        <v>45719</v>
      </c>
      <c r="B98" s="43">
        <v>24.33</v>
      </c>
      <c r="C98" s="43">
        <v>24.51</v>
      </c>
      <c r="D98" s="26">
        <f t="shared" ref="D98" si="162">AVERAGE(B98:C98)</f>
        <v>24.42</v>
      </c>
      <c r="E98" s="52">
        <v>0.84499999999999997</v>
      </c>
      <c r="F98" s="49">
        <f t="shared" ref="F98" si="163">ROUND(D98*E98,2)</f>
        <v>20.63</v>
      </c>
    </row>
    <row r="99" spans="1:6" x14ac:dyDescent="0.4">
      <c r="A99" s="42">
        <v>45720</v>
      </c>
      <c r="B99" s="43">
        <v>24.37</v>
      </c>
      <c r="C99" s="43">
        <v>24.55</v>
      </c>
      <c r="D99" s="26">
        <f t="shared" ref="D99" si="164">AVERAGE(B99:C99)</f>
        <v>24.46</v>
      </c>
      <c r="E99" s="52">
        <v>0.83</v>
      </c>
      <c r="F99" s="49">
        <f t="shared" ref="F99" si="165">ROUND(D99*E99,2)</f>
        <v>20.3</v>
      </c>
    </row>
    <row r="100" spans="1:6" x14ac:dyDescent="0.4">
      <c r="A100" s="42">
        <v>45721</v>
      </c>
      <c r="B100" s="43">
        <v>24.48</v>
      </c>
      <c r="C100" s="43">
        <v>24.66</v>
      </c>
      <c r="D100" s="26">
        <f t="shared" ref="D100" si="166">AVERAGE(B100:C100)</f>
        <v>24.57</v>
      </c>
      <c r="E100" s="52">
        <v>0.85</v>
      </c>
      <c r="F100" s="49">
        <f t="shared" ref="F100" si="167">ROUND(D100*E100,2)</f>
        <v>20.88</v>
      </c>
    </row>
    <row r="101" spans="1:6" x14ac:dyDescent="0.4">
      <c r="A101" s="42">
        <v>45722</v>
      </c>
      <c r="B101" s="43">
        <v>24.56</v>
      </c>
      <c r="C101" s="43">
        <v>24.74</v>
      </c>
      <c r="D101" s="26">
        <f t="shared" ref="D101" si="168">AVERAGE(B101:C101)</f>
        <v>24.65</v>
      </c>
      <c r="E101" s="52">
        <v>0.84</v>
      </c>
      <c r="F101" s="49">
        <f t="shared" ref="F101" si="169">ROUND(D101*E101,2)</f>
        <v>20.71</v>
      </c>
    </row>
    <row r="102" spans="1:6" x14ac:dyDescent="0.4">
      <c r="A102" s="42">
        <v>45723</v>
      </c>
      <c r="B102" s="43">
        <v>24.58</v>
      </c>
      <c r="C102" s="43">
        <v>24.76</v>
      </c>
      <c r="D102" s="26">
        <f t="shared" ref="D102" si="170">AVERAGE(B102:C102)</f>
        <v>24.67</v>
      </c>
      <c r="E102" s="52">
        <v>0.83499999999999996</v>
      </c>
      <c r="F102" s="49">
        <f t="shared" ref="F102" si="171">ROUND(D102*E102,2)</f>
        <v>20.6</v>
      </c>
    </row>
    <row r="103" spans="1:6" x14ac:dyDescent="0.4">
      <c r="A103" s="42">
        <v>45726</v>
      </c>
      <c r="B103" s="43">
        <v>24.62</v>
      </c>
      <c r="C103" s="43">
        <v>24.8</v>
      </c>
      <c r="D103" s="26">
        <f t="shared" ref="D103" si="172">AVERAGE(B103:C103)</f>
        <v>24.71</v>
      </c>
      <c r="E103" s="52">
        <v>0.85</v>
      </c>
      <c r="F103" s="49">
        <f t="shared" ref="F103" si="173">ROUND(D103*E103,2)</f>
        <v>21</v>
      </c>
    </row>
    <row r="104" spans="1:6" x14ac:dyDescent="0.4">
      <c r="A104" s="42">
        <v>45727</v>
      </c>
      <c r="B104" s="43">
        <v>24.62</v>
      </c>
      <c r="C104" s="43">
        <v>24.8</v>
      </c>
      <c r="D104" s="26">
        <f t="shared" ref="D104" si="174">AVERAGE(B104:C104)</f>
        <v>24.71</v>
      </c>
      <c r="E104" s="52">
        <v>0.81499999999999995</v>
      </c>
      <c r="F104" s="49">
        <f t="shared" ref="F104" si="175">ROUND(D104*E104,2)</f>
        <v>20.14</v>
      </c>
    </row>
    <row r="105" spans="1:6" x14ac:dyDescent="0.4">
      <c r="A105" s="42">
        <v>45728</v>
      </c>
      <c r="B105" s="43">
        <v>24.63</v>
      </c>
      <c r="C105" s="43">
        <v>24.81</v>
      </c>
      <c r="D105" s="26">
        <f t="shared" ref="D105" si="176">AVERAGE(B105:C105)</f>
        <v>24.72</v>
      </c>
      <c r="E105" s="52">
        <v>0.80500000000000005</v>
      </c>
      <c r="F105" s="49">
        <f t="shared" ref="F105" si="177">ROUND(D105*E105,2)</f>
        <v>19.899999999999999</v>
      </c>
    </row>
    <row r="106" spans="1:6" x14ac:dyDescent="0.4">
      <c r="A106" s="42">
        <v>45729</v>
      </c>
      <c r="B106" s="43">
        <v>24.64</v>
      </c>
      <c r="C106" s="43">
        <v>24.82</v>
      </c>
      <c r="D106" s="26">
        <f t="shared" ref="D106" si="178">AVERAGE(B106:C106)</f>
        <v>24.73</v>
      </c>
      <c r="E106" s="52">
        <v>0.80500000000000005</v>
      </c>
      <c r="F106" s="49">
        <f t="shared" ref="F106" si="179">ROUND(D106*E106,2)</f>
        <v>19.91</v>
      </c>
    </row>
    <row r="107" spans="1:6" x14ac:dyDescent="0.4">
      <c r="A107" s="42">
        <v>45730</v>
      </c>
      <c r="B107" s="43">
        <v>24.59</v>
      </c>
      <c r="C107" s="43">
        <v>24.77</v>
      </c>
      <c r="D107" s="26">
        <f t="shared" ref="D107:D108" si="180">AVERAGE(B107:C107)</f>
        <v>24.68</v>
      </c>
      <c r="E107" s="52">
        <v>0.79500000000000004</v>
      </c>
      <c r="F107" s="49">
        <f t="shared" ref="F107:F108" si="181">ROUND(D107*E107,2)</f>
        <v>19.62</v>
      </c>
    </row>
    <row r="108" spans="1:6" x14ac:dyDescent="0.4">
      <c r="A108" s="42">
        <v>45733</v>
      </c>
      <c r="B108" s="43">
        <v>24.66</v>
      </c>
      <c r="C108" s="43">
        <v>24.84</v>
      </c>
      <c r="D108" s="26">
        <f t="shared" si="180"/>
        <v>24.75</v>
      </c>
      <c r="E108" s="52">
        <v>0.78500000000000003</v>
      </c>
      <c r="F108" s="49">
        <f t="shared" si="181"/>
        <v>19.43</v>
      </c>
    </row>
    <row r="109" spans="1:6" x14ac:dyDescent="0.4">
      <c r="A109" s="42">
        <v>45734</v>
      </c>
      <c r="B109" s="43">
        <v>24.72</v>
      </c>
      <c r="C109" s="43">
        <v>24.9</v>
      </c>
      <c r="D109" s="26">
        <f t="shared" ref="D109" si="182">AVERAGE(B109:C109)</f>
        <v>24.81</v>
      </c>
      <c r="E109" s="52">
        <v>0.78</v>
      </c>
      <c r="F109" s="49">
        <f t="shared" ref="F109" si="183">ROUND(D109*E109,2)</f>
        <v>19.350000000000001</v>
      </c>
    </row>
    <row r="110" spans="1:6" x14ac:dyDescent="0.4">
      <c r="A110" s="42">
        <v>45735</v>
      </c>
      <c r="B110" s="43">
        <v>24.69</v>
      </c>
      <c r="C110" s="43">
        <v>24.87</v>
      </c>
      <c r="D110" s="26">
        <f t="shared" ref="D110" si="184">AVERAGE(B110:C110)</f>
        <v>24.78</v>
      </c>
      <c r="E110" s="52">
        <v>0.79500000000000004</v>
      </c>
      <c r="F110" s="49">
        <f t="shared" ref="F110" si="185">ROUND(D110*E110,2)</f>
        <v>19.7</v>
      </c>
    </row>
    <row r="111" spans="1:6" x14ac:dyDescent="0.4">
      <c r="A111" s="42">
        <v>45736</v>
      </c>
      <c r="B111" s="43">
        <v>24.69</v>
      </c>
      <c r="C111" s="43">
        <v>24.87</v>
      </c>
      <c r="D111" s="26">
        <f t="shared" ref="D111" si="186">AVERAGE(B111:C111)</f>
        <v>24.78</v>
      </c>
      <c r="E111" s="52">
        <v>0.78500000000000003</v>
      </c>
      <c r="F111" s="49">
        <f t="shared" ref="F111" si="187">ROUND(D111*E111,2)</f>
        <v>19.45</v>
      </c>
    </row>
    <row r="112" spans="1:6" x14ac:dyDescent="0.4">
      <c r="A112" s="42">
        <v>45737</v>
      </c>
      <c r="B112" s="43">
        <v>24.65</v>
      </c>
      <c r="C112" s="43">
        <v>24.83</v>
      </c>
      <c r="D112" s="26">
        <f t="shared" ref="D112" si="188">AVERAGE(B112:C112)</f>
        <v>24.74</v>
      </c>
      <c r="E112" s="52">
        <v>0.78</v>
      </c>
      <c r="F112" s="49">
        <f t="shared" ref="F112" si="189">ROUND(D112*E112,2)</f>
        <v>19.3</v>
      </c>
    </row>
    <row r="113" spans="1:6" x14ac:dyDescent="0.4">
      <c r="A113" s="42">
        <v>45740</v>
      </c>
      <c r="B113" s="43">
        <v>24.61</v>
      </c>
      <c r="C113" s="43">
        <v>24.79</v>
      </c>
      <c r="D113" s="26">
        <f t="shared" ref="D113" si="190">AVERAGE(B113:C113)</f>
        <v>24.7</v>
      </c>
      <c r="E113" s="52">
        <v>0.78</v>
      </c>
      <c r="F113" s="49">
        <f t="shared" ref="F113" si="191">ROUND(D113*E113,2)</f>
        <v>19.27</v>
      </c>
    </row>
    <row r="114" spans="1:6" x14ac:dyDescent="0.4">
      <c r="A114" s="42">
        <v>45741</v>
      </c>
      <c r="B114" s="43">
        <v>24.62</v>
      </c>
      <c r="C114" s="43">
        <v>24.8</v>
      </c>
      <c r="D114" s="26">
        <f t="shared" ref="D114" si="192">AVERAGE(B114:C114)</f>
        <v>24.71</v>
      </c>
      <c r="E114" s="52">
        <v>0.78</v>
      </c>
      <c r="F114" s="49">
        <f t="shared" ref="F114" si="193">ROUND(D114*E114,2)</f>
        <v>19.27</v>
      </c>
    </row>
    <row r="115" spans="1:6" x14ac:dyDescent="0.4">
      <c r="A115" s="42">
        <v>45742</v>
      </c>
      <c r="B115" s="43">
        <v>24.67</v>
      </c>
      <c r="C115" s="43">
        <v>24.85</v>
      </c>
      <c r="D115" s="26">
        <f t="shared" ref="D115" si="194">AVERAGE(B115:C115)</f>
        <v>24.76</v>
      </c>
      <c r="E115" s="52">
        <v>0.78</v>
      </c>
      <c r="F115" s="49">
        <f t="shared" ref="F115" si="195">ROUND(D115*E115,2)</f>
        <v>19.309999999999999</v>
      </c>
    </row>
    <row r="116" spans="1:6" x14ac:dyDescent="0.4">
      <c r="A116" s="42">
        <v>45743</v>
      </c>
      <c r="B116" s="43">
        <v>24.63</v>
      </c>
      <c r="C116" s="43">
        <v>24.81</v>
      </c>
      <c r="D116" s="26">
        <f t="shared" ref="D116" si="196">AVERAGE(B116:C116)</f>
        <v>24.72</v>
      </c>
      <c r="E116" s="52">
        <v>0.78</v>
      </c>
      <c r="F116" s="49">
        <f t="shared" ref="F116" si="197">ROUND(D116*E116,2)</f>
        <v>19.28</v>
      </c>
    </row>
    <row r="117" spans="1:6" x14ac:dyDescent="0.4">
      <c r="A117" s="42">
        <v>45744</v>
      </c>
      <c r="B117" s="43">
        <v>24.61</v>
      </c>
      <c r="C117" s="43">
        <v>24.79</v>
      </c>
      <c r="D117" s="26">
        <f t="shared" ref="D117" si="198">AVERAGE(B117:C117)</f>
        <v>24.7</v>
      </c>
      <c r="E117" s="52">
        <v>0.78500000000000003</v>
      </c>
      <c r="F117" s="49">
        <f t="shared" ref="F117" si="199">ROUND(D117*E117,2)</f>
        <v>19.39</v>
      </c>
    </row>
    <row r="118" spans="1:6" x14ac:dyDescent="0.4">
      <c r="A118" s="42">
        <v>45747</v>
      </c>
      <c r="B118" s="43">
        <v>24.68</v>
      </c>
      <c r="C118" s="43">
        <v>24.86</v>
      </c>
      <c r="D118" s="26">
        <f t="shared" ref="D118" si="200">AVERAGE(B118:C118)</f>
        <v>24.77</v>
      </c>
      <c r="E118" s="52">
        <v>0.78500000000000003</v>
      </c>
      <c r="F118" s="49">
        <f t="shared" ref="F118" si="201">ROUND(D118*E118,2)</f>
        <v>19.440000000000001</v>
      </c>
    </row>
    <row r="119" spans="1:6" x14ac:dyDescent="0.4">
      <c r="A119" s="42">
        <v>45748</v>
      </c>
      <c r="B119" s="43">
        <v>24.63</v>
      </c>
      <c r="C119" s="43">
        <v>24.81</v>
      </c>
      <c r="D119" s="26">
        <f t="shared" ref="D119" si="202">AVERAGE(B119:C119)</f>
        <v>24.72</v>
      </c>
      <c r="E119" s="52">
        <v>0.78</v>
      </c>
      <c r="F119" s="49">
        <f t="shared" ref="F119" si="203">ROUND(D119*E119,2)</f>
        <v>19.28</v>
      </c>
    </row>
    <row r="120" spans="1:6" x14ac:dyDescent="0.4">
      <c r="A120" s="42">
        <v>45749</v>
      </c>
      <c r="B120" s="43">
        <v>24.54</v>
      </c>
      <c r="C120" s="43">
        <v>24.72</v>
      </c>
      <c r="D120" s="26">
        <f t="shared" ref="D120" si="204">AVERAGE(B120:C120)</f>
        <v>24.63</v>
      </c>
      <c r="E120" s="52">
        <v>0.78</v>
      </c>
      <c r="F120" s="49">
        <f t="shared" ref="F120" si="205">ROUND(D120*E120,2)</f>
        <v>19.21</v>
      </c>
    </row>
    <row r="121" spans="1:6" x14ac:dyDescent="0.4">
      <c r="A121" s="42">
        <v>45754</v>
      </c>
      <c r="B121" s="43">
        <v>24.45</v>
      </c>
      <c r="C121" s="43">
        <v>24.63</v>
      </c>
      <c r="D121" s="26">
        <f t="shared" ref="D121" si="206">AVERAGE(B121:C121)</f>
        <v>24.54</v>
      </c>
      <c r="E121" s="52">
        <v>0.76500000000000001</v>
      </c>
      <c r="F121" s="49">
        <f t="shared" ref="F121" si="207">ROUND(D121*E121,2)</f>
        <v>18.77</v>
      </c>
    </row>
    <row r="122" spans="1:6" x14ac:dyDescent="0.4">
      <c r="A122" s="42">
        <v>45755</v>
      </c>
      <c r="B122" s="43">
        <v>24.35</v>
      </c>
      <c r="C122" s="43">
        <v>24.53</v>
      </c>
      <c r="D122" s="26">
        <f t="shared" ref="D122" si="208">AVERAGE(B122:C122)</f>
        <v>24.44</v>
      </c>
      <c r="E122" s="52">
        <v>0.75</v>
      </c>
      <c r="F122" s="49">
        <f t="shared" ref="F122" si="209">ROUND(D122*E122,2)</f>
        <v>18.329999999999998</v>
      </c>
    </row>
    <row r="123" spans="1:6" x14ac:dyDescent="0.4">
      <c r="A123" s="42">
        <v>45756</v>
      </c>
      <c r="B123" s="43">
        <v>24.41</v>
      </c>
      <c r="C123" s="43">
        <v>24.59</v>
      </c>
      <c r="D123" s="26">
        <f t="shared" ref="D123" si="210">AVERAGE(B123:C123)</f>
        <v>24.5</v>
      </c>
      <c r="E123" s="52">
        <v>0.745</v>
      </c>
      <c r="F123" s="49">
        <f t="shared" ref="F123" si="211">ROUND(D123*E123,2)</f>
        <v>18.25</v>
      </c>
    </row>
    <row r="124" spans="1:6" x14ac:dyDescent="0.4">
      <c r="A124" s="42">
        <v>45757</v>
      </c>
      <c r="B124" s="43">
        <v>24.45</v>
      </c>
      <c r="C124" s="43">
        <v>24.63</v>
      </c>
      <c r="D124" s="26">
        <f t="shared" ref="D124" si="212">AVERAGE(B124:C124)</f>
        <v>24.54</v>
      </c>
      <c r="E124" s="52">
        <v>0.75</v>
      </c>
      <c r="F124" s="49">
        <f t="shared" ref="F124" si="213">ROUND(D124*E124,2)</f>
        <v>18.41</v>
      </c>
    </row>
    <row r="125" spans="1:6" x14ac:dyDescent="0.4">
      <c r="A125" s="42">
        <v>45758</v>
      </c>
      <c r="B125" s="43">
        <v>24.63</v>
      </c>
      <c r="C125" s="43">
        <v>24.81</v>
      </c>
      <c r="D125" s="26">
        <f t="shared" ref="D125" si="214">AVERAGE(B125:C125)</f>
        <v>24.72</v>
      </c>
      <c r="E125" s="52">
        <v>0.75</v>
      </c>
      <c r="F125" s="49">
        <f t="shared" ref="F125" si="215">ROUND(D125*E125,2)</f>
        <v>18.54</v>
      </c>
    </row>
    <row r="126" spans="1:6" x14ac:dyDescent="0.4">
      <c r="A126" s="42">
        <v>45761</v>
      </c>
      <c r="B126" s="43">
        <v>24.63</v>
      </c>
      <c r="C126" s="43">
        <v>24.81</v>
      </c>
      <c r="D126" s="26">
        <f t="shared" ref="D126" si="216">AVERAGE(B126:C126)</f>
        <v>24.72</v>
      </c>
      <c r="E126" s="52">
        <v>0.745</v>
      </c>
      <c r="F126" s="49">
        <f t="shared" ref="F126" si="217">ROUND(D126*E126,2)</f>
        <v>18.420000000000002</v>
      </c>
    </row>
    <row r="127" spans="1:6" x14ac:dyDescent="0.4">
      <c r="A127" s="42">
        <v>45762</v>
      </c>
      <c r="B127" s="43">
        <v>24.62</v>
      </c>
      <c r="C127" s="43">
        <v>24.8</v>
      </c>
      <c r="D127" s="26">
        <f t="shared" ref="D127" si="218">AVERAGE(B127:C127)</f>
        <v>24.71</v>
      </c>
      <c r="E127" s="52">
        <v>0.75</v>
      </c>
      <c r="F127" s="49">
        <f t="shared" ref="F127" si="219">ROUND(D127*E127,2)</f>
        <v>18.53</v>
      </c>
    </row>
    <row r="128" spans="1:6" x14ac:dyDescent="0.4">
      <c r="A128" s="42">
        <v>45763</v>
      </c>
      <c r="B128" s="43">
        <v>24.66</v>
      </c>
      <c r="C128" s="43">
        <v>24.84</v>
      </c>
      <c r="D128" s="26">
        <f t="shared" ref="D128" si="220">AVERAGE(B128:C128)</f>
        <v>24.75</v>
      </c>
      <c r="E128" s="52">
        <v>0.75</v>
      </c>
      <c r="F128" s="49">
        <f t="shared" ref="F128" si="221">ROUND(D128*E128,2)</f>
        <v>18.559999999999999</v>
      </c>
    </row>
    <row r="129" spans="1:6" x14ac:dyDescent="0.4">
      <c r="A129" s="42">
        <v>45764</v>
      </c>
      <c r="B129" s="43">
        <v>24.7</v>
      </c>
      <c r="C129" s="43">
        <v>24.88</v>
      </c>
      <c r="D129" s="26">
        <f t="shared" ref="D129" si="222">AVERAGE(B129:C129)</f>
        <v>24.79</v>
      </c>
      <c r="E129" s="52">
        <v>0.76500000000000001</v>
      </c>
      <c r="F129" s="49">
        <f t="shared" ref="F129" si="223">ROUND(D129*E129,2)</f>
        <v>18.96</v>
      </c>
    </row>
    <row r="130" spans="1:6" x14ac:dyDescent="0.4">
      <c r="A130" s="42">
        <v>45765</v>
      </c>
      <c r="B130" s="43">
        <v>24.76</v>
      </c>
      <c r="C130" s="43">
        <v>24.94</v>
      </c>
      <c r="D130" s="26">
        <f t="shared" ref="D130" si="224">AVERAGE(B130:C130)</f>
        <v>24.85</v>
      </c>
      <c r="E130" s="52">
        <v>0.76500000000000001</v>
      </c>
      <c r="F130" s="49">
        <f t="shared" ref="F130" si="225">ROUND(D130*E130,2)</f>
        <v>19.010000000000002</v>
      </c>
    </row>
    <row r="131" spans="1:6" x14ac:dyDescent="0.4">
      <c r="A131" s="42">
        <v>45768</v>
      </c>
      <c r="B131" s="43">
        <v>24.84</v>
      </c>
      <c r="C131" s="43">
        <v>25.02</v>
      </c>
      <c r="D131" s="26">
        <f t="shared" ref="D131" si="226">AVERAGE(B131:C131)</f>
        <v>24.93</v>
      </c>
      <c r="E131" s="52">
        <v>0.72</v>
      </c>
      <c r="F131" s="49">
        <f t="shared" ref="F131" si="227">ROUND(D131*E131,2)</f>
        <v>17.95</v>
      </c>
    </row>
    <row r="132" spans="1:6" x14ac:dyDescent="0.4">
      <c r="A132" s="42">
        <v>45769</v>
      </c>
      <c r="B132" s="43">
        <v>24.78</v>
      </c>
      <c r="C132" s="43">
        <v>24.96</v>
      </c>
      <c r="D132" s="26">
        <f t="shared" ref="D132" si="228">AVERAGE(B132:C132)</f>
        <v>24.87</v>
      </c>
      <c r="E132" s="52">
        <v>0.78</v>
      </c>
      <c r="F132" s="49">
        <f t="shared" ref="F132" si="229">ROUND(D132*E132,2)</f>
        <v>19.399999999999999</v>
      </c>
    </row>
    <row r="133" spans="1:6" x14ac:dyDescent="0.4">
      <c r="A133" s="42">
        <v>45770</v>
      </c>
      <c r="B133" s="43">
        <v>24.67</v>
      </c>
      <c r="C133" s="43">
        <v>24.85</v>
      </c>
      <c r="D133" s="26">
        <f t="shared" ref="D133" si="230">AVERAGE(B133:C133)</f>
        <v>24.76</v>
      </c>
      <c r="E133" s="52">
        <v>0.79</v>
      </c>
      <c r="F133" s="49">
        <f t="shared" ref="F133" si="231">ROUND(D133*E133,2)</f>
        <v>19.559999999999999</v>
      </c>
    </row>
    <row r="134" spans="1:6" x14ac:dyDescent="0.4">
      <c r="A134" s="42">
        <v>45771</v>
      </c>
      <c r="B134" s="43">
        <v>24.69</v>
      </c>
      <c r="C134" s="43">
        <v>24.87</v>
      </c>
      <c r="D134" s="26">
        <f t="shared" ref="D134" si="232">AVERAGE(B134:C134)</f>
        <v>24.78</v>
      </c>
      <c r="E134" s="52">
        <v>0.79500000000000004</v>
      </c>
      <c r="F134" s="49">
        <f t="shared" ref="F134" si="233">ROUND(D134*E134,2)</f>
        <v>19.7</v>
      </c>
    </row>
    <row r="135" spans="1:6" x14ac:dyDescent="0.4">
      <c r="A135" s="42">
        <v>45772</v>
      </c>
      <c r="B135" s="43">
        <v>24.68</v>
      </c>
      <c r="C135" s="43">
        <v>24.86</v>
      </c>
      <c r="D135" s="26">
        <f t="shared" ref="D135" si="234">AVERAGE(B135:C135)</f>
        <v>24.77</v>
      </c>
      <c r="E135" s="52">
        <v>0.79500000000000004</v>
      </c>
      <c r="F135" s="49">
        <f t="shared" ref="F135" si="235">ROUND(D135*E135,2)</f>
        <v>19.690000000000001</v>
      </c>
    </row>
    <row r="136" spans="1:6" x14ac:dyDescent="0.4">
      <c r="A136" s="42">
        <v>45775</v>
      </c>
      <c r="B136" s="43">
        <v>24.6</v>
      </c>
      <c r="C136" s="43">
        <v>24.78</v>
      </c>
      <c r="D136" s="26">
        <f t="shared" ref="D136" si="236">AVERAGE(B136:C136)</f>
        <v>24.69</v>
      </c>
      <c r="E136" s="52">
        <v>0.79500000000000004</v>
      </c>
      <c r="F136" s="49">
        <f t="shared" ref="F136" si="237">ROUND(D136*E136,2)</f>
        <v>19.63</v>
      </c>
    </row>
    <row r="137" spans="1:6" x14ac:dyDescent="0.4">
      <c r="A137" s="42">
        <v>45776</v>
      </c>
      <c r="B137" s="43">
        <v>24.57</v>
      </c>
      <c r="C137" s="43">
        <v>24.75</v>
      </c>
      <c r="D137" s="26">
        <f t="shared" ref="D137" si="238">AVERAGE(B137:C137)</f>
        <v>24.66</v>
      </c>
      <c r="E137" s="52">
        <v>0.8</v>
      </c>
      <c r="F137" s="49">
        <f t="shared" ref="F137" si="239">ROUND(D137*E137,2)</f>
        <v>19.73</v>
      </c>
    </row>
    <row r="138" spans="1:6" x14ac:dyDescent="0.4">
      <c r="A138" s="42">
        <v>45777</v>
      </c>
      <c r="B138" s="43">
        <v>24.42</v>
      </c>
      <c r="C138" s="43">
        <v>24.6</v>
      </c>
      <c r="D138" s="26">
        <f t="shared" ref="D138" si="240">AVERAGE(B138:C138)</f>
        <v>24.51</v>
      </c>
      <c r="E138" s="52">
        <v>0.82</v>
      </c>
      <c r="F138" s="49">
        <f t="shared" ref="F138" si="241">ROUND(D138*E138,2)</f>
        <v>20.100000000000001</v>
      </c>
    </row>
    <row r="139" spans="1:6" x14ac:dyDescent="0.4">
      <c r="A139" s="42">
        <v>45779</v>
      </c>
      <c r="B139" s="43">
        <v>23.54</v>
      </c>
      <c r="C139" s="43">
        <v>23.72</v>
      </c>
      <c r="D139" s="26">
        <f t="shared" ref="D139" si="242">AVERAGE(B139:C139)</f>
        <v>23.63</v>
      </c>
      <c r="E139" s="52">
        <v>0.82</v>
      </c>
      <c r="F139" s="49">
        <f t="shared" ref="F139" si="243">ROUND(D139*E139,2)</f>
        <v>19.38</v>
      </c>
    </row>
    <row r="140" spans="1:6" x14ac:dyDescent="0.4">
      <c r="A140" s="42">
        <v>45782</v>
      </c>
      <c r="B140" s="43">
        <v>23.24</v>
      </c>
      <c r="C140" s="43">
        <v>23.42</v>
      </c>
      <c r="D140" s="26">
        <f t="shared" ref="D140" si="244">AVERAGE(B140:C140)</f>
        <v>23.33</v>
      </c>
      <c r="E140" s="52">
        <v>0.81499999999999995</v>
      </c>
      <c r="F140" s="49">
        <f t="shared" ref="F140" si="245">ROUND(D140*E140,2)</f>
        <v>19.010000000000002</v>
      </c>
    </row>
    <row r="141" spans="1:6" x14ac:dyDescent="0.4">
      <c r="A141" s="42">
        <v>45783</v>
      </c>
      <c r="B141" s="43">
        <v>23.36</v>
      </c>
      <c r="C141" s="43">
        <v>23.54</v>
      </c>
      <c r="D141" s="26">
        <f t="shared" ref="D141" si="246">AVERAGE(B141:C141)</f>
        <v>23.45</v>
      </c>
      <c r="E141" s="52">
        <v>0.82</v>
      </c>
      <c r="F141" s="49">
        <f t="shared" ref="F141" si="247">ROUND(D141*E141,2)</f>
        <v>19.23</v>
      </c>
    </row>
    <row r="142" spans="1:6" x14ac:dyDescent="0.4">
      <c r="A142" s="42">
        <v>45784</v>
      </c>
      <c r="B142" s="43">
        <v>23.36</v>
      </c>
      <c r="C142" s="43">
        <v>23.54</v>
      </c>
      <c r="D142" s="26">
        <f t="shared" ref="D142" si="248">AVERAGE(B142:C142)</f>
        <v>23.45</v>
      </c>
      <c r="E142" s="52">
        <v>0.83499999999999996</v>
      </c>
      <c r="F142" s="49">
        <f t="shared" ref="F142" si="249">ROUND(D142*E142,2)</f>
        <v>19.579999999999998</v>
      </c>
    </row>
    <row r="143" spans="1:6" x14ac:dyDescent="0.4">
      <c r="A143" s="42">
        <v>45785</v>
      </c>
      <c r="B143" s="43">
        <v>23.29</v>
      </c>
      <c r="C143" s="43">
        <v>23.47</v>
      </c>
      <c r="D143" s="26">
        <f t="shared" ref="D143" si="250">AVERAGE(B143:C143)</f>
        <v>23.38</v>
      </c>
      <c r="E143" s="52">
        <v>0.85</v>
      </c>
      <c r="F143" s="49">
        <f t="shared" ref="F143" si="251">ROUND(D143*E143,2)</f>
        <v>19.87</v>
      </c>
    </row>
    <row r="144" spans="1:6" x14ac:dyDescent="0.4">
      <c r="A144" s="42">
        <v>45786</v>
      </c>
      <c r="B144" s="43">
        <v>23.25</v>
      </c>
      <c r="C144" s="43">
        <v>23.43</v>
      </c>
      <c r="D144" s="26">
        <f t="shared" ref="D144" si="252">AVERAGE(B144:C144)</f>
        <v>23.34</v>
      </c>
      <c r="E144" s="52">
        <v>0.86</v>
      </c>
      <c r="F144" s="49">
        <f t="shared" ref="F144" si="253">ROUND(D144*E144,2)</f>
        <v>20.07</v>
      </c>
    </row>
    <row r="145" spans="1:6" x14ac:dyDescent="0.4">
      <c r="A145" s="42">
        <v>45789</v>
      </c>
      <c r="B145" s="43">
        <v>23.1</v>
      </c>
      <c r="C145" s="43">
        <v>23.28</v>
      </c>
      <c r="D145" s="26">
        <f t="shared" ref="D145" si="254">AVERAGE(B145:C145)</f>
        <v>23.19</v>
      </c>
      <c r="E145" s="52">
        <v>0.86</v>
      </c>
      <c r="F145" s="49">
        <f t="shared" ref="F145" si="255">ROUND(D145*E145,2)</f>
        <v>19.940000000000001</v>
      </c>
    </row>
    <row r="146" spans="1:6" x14ac:dyDescent="0.4">
      <c r="A146" s="42">
        <v>45790</v>
      </c>
      <c r="B146" s="43">
        <v>23.25</v>
      </c>
      <c r="C146" s="43">
        <v>23.43</v>
      </c>
      <c r="D146" s="26">
        <f t="shared" ref="D146" si="256">AVERAGE(B146:C146)</f>
        <v>23.34</v>
      </c>
      <c r="E146" s="52">
        <v>0.87</v>
      </c>
      <c r="F146" s="49">
        <f t="shared" ref="F146" si="257">ROUND(D146*E146,2)</f>
        <v>20.309999999999999</v>
      </c>
    </row>
    <row r="147" spans="1:6" x14ac:dyDescent="0.4">
      <c r="A147" s="42">
        <v>45791</v>
      </c>
      <c r="B147" s="43">
        <v>23.22</v>
      </c>
      <c r="C147" s="43">
        <v>23.4</v>
      </c>
      <c r="D147" s="26">
        <f t="shared" ref="D147" si="258">AVERAGE(B147:C147)</f>
        <v>23.31</v>
      </c>
      <c r="E147" s="52">
        <v>0.9</v>
      </c>
      <c r="F147" s="49">
        <f t="shared" ref="F147" si="259">ROUND(D147*E147,2)</f>
        <v>20.98</v>
      </c>
    </row>
    <row r="148" spans="1:6" x14ac:dyDescent="0.4">
      <c r="A148" s="42">
        <v>45792</v>
      </c>
      <c r="B148" s="43">
        <v>23.16</v>
      </c>
      <c r="C148" s="43">
        <v>23.34</v>
      </c>
      <c r="D148" s="26">
        <f t="shared" ref="D148" si="260">AVERAGE(B148:C148)</f>
        <v>23.25</v>
      </c>
      <c r="E148" s="52">
        <v>0.90500000000000003</v>
      </c>
      <c r="F148" s="49">
        <f t="shared" ref="F148" si="261">ROUND(D148*E148,2)</f>
        <v>21.04</v>
      </c>
    </row>
    <row r="149" spans="1:6" x14ac:dyDescent="0.4">
      <c r="A149" s="42">
        <v>45793</v>
      </c>
      <c r="B149" s="43">
        <v>23.18</v>
      </c>
      <c r="C149" s="43">
        <v>23.36</v>
      </c>
      <c r="D149" s="26">
        <f t="shared" ref="D149" si="262">AVERAGE(B149:C149)</f>
        <v>23.27</v>
      </c>
      <c r="E149" s="52">
        <v>0.9</v>
      </c>
      <c r="F149" s="49">
        <f t="shared" ref="F149" si="263">ROUND(D149*E149,2)</f>
        <v>20.94</v>
      </c>
    </row>
    <row r="150" spans="1:6" x14ac:dyDescent="0.4">
      <c r="A150" s="42">
        <v>45796</v>
      </c>
      <c r="B150" s="43">
        <v>23.22</v>
      </c>
      <c r="C150" s="43">
        <v>23.4</v>
      </c>
      <c r="D150" s="26">
        <f t="shared" ref="D150" si="264">AVERAGE(B150:C150)</f>
        <v>23.31</v>
      </c>
      <c r="E150" s="52">
        <v>0.91</v>
      </c>
      <c r="F150" s="49">
        <f t="shared" ref="F150" si="265">ROUND(D150*E150,2)</f>
        <v>21.21</v>
      </c>
    </row>
    <row r="151" spans="1:6" x14ac:dyDescent="0.4">
      <c r="A151" s="42">
        <v>45797</v>
      </c>
      <c r="B151" s="43">
        <v>23.23</v>
      </c>
      <c r="C151" s="43">
        <v>23.41</v>
      </c>
      <c r="D151" s="26">
        <f t="shared" ref="D151" si="266">AVERAGE(B151:C151)</f>
        <v>23.32</v>
      </c>
      <c r="E151" s="52">
        <v>0.95</v>
      </c>
      <c r="F151" s="49">
        <f t="shared" ref="F151" si="267">ROUND(D151*E151,2)</f>
        <v>22.15</v>
      </c>
    </row>
    <row r="152" spans="1:6" x14ac:dyDescent="0.4">
      <c r="A152" s="42">
        <v>45798</v>
      </c>
      <c r="B152" s="43">
        <v>23.28</v>
      </c>
      <c r="C152" s="43">
        <v>23.46</v>
      </c>
      <c r="D152" s="26">
        <f t="shared" ref="D152" si="268">AVERAGE(B152:C152)</f>
        <v>23.37</v>
      </c>
      <c r="E152" s="52">
        <v>0.92</v>
      </c>
      <c r="F152" s="49">
        <f t="shared" ref="F152" si="269">ROUND(D152*E152,2)</f>
        <v>21.5</v>
      </c>
    </row>
    <row r="153" spans="1:6" x14ac:dyDescent="0.4">
      <c r="A153" s="42">
        <v>45799</v>
      </c>
      <c r="B153" s="43">
        <v>23.2</v>
      </c>
      <c r="C153" s="43">
        <v>23.38</v>
      </c>
      <c r="D153" s="26">
        <f t="shared" ref="D153" si="270">AVERAGE(B153:C153)</f>
        <v>23.29</v>
      </c>
      <c r="E153" s="52">
        <v>0.86</v>
      </c>
      <c r="F153" s="49">
        <f t="shared" ref="F153" si="271">ROUND(D153*E153,2)</f>
        <v>20.03</v>
      </c>
    </row>
    <row r="154" spans="1:6" x14ac:dyDescent="0.4">
      <c r="A154" s="42">
        <v>45800</v>
      </c>
      <c r="B154" s="43">
        <v>23.24</v>
      </c>
      <c r="C154" s="43">
        <v>23.42</v>
      </c>
      <c r="D154" s="26">
        <f t="shared" ref="D154" si="272">AVERAGE(B154:C154)</f>
        <v>23.33</v>
      </c>
      <c r="E154" s="52">
        <v>0.84499999999999997</v>
      </c>
      <c r="F154" s="49">
        <f t="shared" ref="F154" si="273">ROUND(D154*E154,2)</f>
        <v>19.71</v>
      </c>
    </row>
    <row r="155" spans="1:6" x14ac:dyDescent="0.4">
      <c r="A155" s="42">
        <v>45803</v>
      </c>
      <c r="B155" s="43">
        <v>23.22</v>
      </c>
      <c r="C155" s="43">
        <v>23.4</v>
      </c>
      <c r="D155" s="26">
        <f t="shared" ref="D155" si="274">AVERAGE(B155:C155)</f>
        <v>23.31</v>
      </c>
      <c r="E155" s="52">
        <v>0.84</v>
      </c>
      <c r="F155" s="49">
        <f t="shared" ref="F155" si="275">ROUND(D155*E155,2)</f>
        <v>19.579999999999998</v>
      </c>
    </row>
    <row r="156" spans="1:6" x14ac:dyDescent="0.4">
      <c r="A156" s="42">
        <v>45804</v>
      </c>
      <c r="B156" s="43">
        <v>23.17</v>
      </c>
      <c r="C156" s="43">
        <v>23.35</v>
      </c>
      <c r="D156" s="26">
        <f t="shared" ref="D156" si="276">AVERAGE(B156:C156)</f>
        <v>23.26</v>
      </c>
      <c r="E156" s="52">
        <v>0.875</v>
      </c>
      <c r="F156" s="49">
        <f t="shared" ref="F156" si="277">ROUND(D156*E156,2)</f>
        <v>20.350000000000001</v>
      </c>
    </row>
    <row r="157" spans="1:6" x14ac:dyDescent="0.4">
      <c r="A157" s="42">
        <v>45805</v>
      </c>
      <c r="B157" s="43">
        <v>23.13</v>
      </c>
      <c r="C157" s="43">
        <v>23.31</v>
      </c>
      <c r="D157" s="26">
        <f t="shared" ref="D157" si="278">AVERAGE(B157:C157)</f>
        <v>23.22</v>
      </c>
      <c r="E157" s="52">
        <v>0.91</v>
      </c>
      <c r="F157" s="49">
        <f t="shared" ref="F157" si="279">ROUND(D157*E157,2)</f>
        <v>21.13</v>
      </c>
    </row>
    <row r="158" spans="1:6" x14ac:dyDescent="0.4">
      <c r="A158" s="42">
        <v>45806</v>
      </c>
      <c r="B158" s="43">
        <v>23.1</v>
      </c>
      <c r="C158" s="43">
        <v>23.28</v>
      </c>
      <c r="D158" s="26">
        <f t="shared" ref="D158" si="280">AVERAGE(B158:C158)</f>
        <v>23.19</v>
      </c>
      <c r="E158" s="52">
        <v>0.91500000000000004</v>
      </c>
      <c r="F158" s="49">
        <f t="shared" ref="F158" si="281">ROUND(D158*E158,2)</f>
        <v>21.22</v>
      </c>
    </row>
    <row r="159" spans="1:6" x14ac:dyDescent="0.4">
      <c r="A159" s="42">
        <v>45810</v>
      </c>
      <c r="B159" s="43">
        <v>23.23</v>
      </c>
      <c r="C159" s="43">
        <v>23.41</v>
      </c>
      <c r="D159" s="26">
        <f t="shared" ref="D159" si="282">AVERAGE(B159:C159)</f>
        <v>23.32</v>
      </c>
      <c r="E159" s="52">
        <v>0.91500000000000004</v>
      </c>
      <c r="F159" s="49">
        <f t="shared" ref="F159" si="283">ROUND(D159*E159,2)</f>
        <v>21.34</v>
      </c>
    </row>
    <row r="160" spans="1:6" x14ac:dyDescent="0.4">
      <c r="A160" s="42">
        <v>45811</v>
      </c>
      <c r="B160" s="43">
        <v>23.22</v>
      </c>
      <c r="C160" s="43">
        <v>23.4</v>
      </c>
      <c r="D160" s="26">
        <f t="shared" ref="D160" si="284">AVERAGE(B160:C160)</f>
        <v>23.31</v>
      </c>
      <c r="E160" s="52">
        <v>0.91500000000000004</v>
      </c>
      <c r="F160" s="49">
        <f t="shared" ref="F160" si="285">ROUND(D160*E160,2)</f>
        <v>21.33</v>
      </c>
    </row>
    <row r="161" spans="1:6" x14ac:dyDescent="0.4">
      <c r="A161" s="42">
        <v>45812</v>
      </c>
      <c r="B161" s="43">
        <v>23.13</v>
      </c>
      <c r="C161" s="43">
        <v>23.31</v>
      </c>
      <c r="D161" s="26">
        <f t="shared" ref="D161" si="286">AVERAGE(B161:C161)</f>
        <v>23.22</v>
      </c>
      <c r="E161" s="52">
        <v>0.96</v>
      </c>
      <c r="F161" s="49">
        <f t="shared" ref="F161" si="287">ROUND(D161*E161,2)</f>
        <v>22.29</v>
      </c>
    </row>
    <row r="162" spans="1:6" x14ac:dyDescent="0.4">
      <c r="A162" s="42">
        <v>45813</v>
      </c>
      <c r="B162" s="43">
        <v>23.19</v>
      </c>
      <c r="C162" s="43">
        <v>23.37</v>
      </c>
      <c r="D162" s="26">
        <f t="shared" ref="D162" si="288">AVERAGE(B162:C162)</f>
        <v>23.28</v>
      </c>
      <c r="E162" s="52">
        <v>0.97</v>
      </c>
      <c r="F162" s="49">
        <f t="shared" ref="F162" si="289">ROUND(D162*E162,2)</f>
        <v>22.58</v>
      </c>
    </row>
    <row r="163" spans="1:6" x14ac:dyDescent="0.4">
      <c r="A163" s="42">
        <v>45814</v>
      </c>
      <c r="B163" s="43">
        <v>23.18</v>
      </c>
      <c r="C163" s="43">
        <v>23.36</v>
      </c>
      <c r="D163" s="26">
        <f t="shared" ref="D163" si="290">AVERAGE(B163:C163)</f>
        <v>23.27</v>
      </c>
      <c r="E163" s="52">
        <v>0.99</v>
      </c>
      <c r="F163" s="49">
        <f t="shared" ref="F163" si="291">ROUND(D163*E163,2)</f>
        <v>23.04</v>
      </c>
    </row>
    <row r="164" spans="1:6" x14ac:dyDescent="0.4">
      <c r="A164" s="42">
        <v>45817</v>
      </c>
      <c r="B164" s="43">
        <v>23.22</v>
      </c>
      <c r="C164" s="43">
        <v>23.4</v>
      </c>
      <c r="D164" s="26">
        <f t="shared" ref="D164" si="292">AVERAGE(B164:C164)</f>
        <v>23.31</v>
      </c>
      <c r="E164" s="52">
        <v>1</v>
      </c>
      <c r="F164" s="49">
        <f t="shared" ref="F164" si="293">ROUND(D164*E164,2)</f>
        <v>23.31</v>
      </c>
    </row>
    <row r="165" spans="1:6" x14ac:dyDescent="0.4">
      <c r="A165" s="42">
        <v>45818</v>
      </c>
      <c r="B165" s="43">
        <v>23.18</v>
      </c>
      <c r="C165" s="43">
        <v>23.36</v>
      </c>
      <c r="D165" s="26">
        <f t="shared" ref="D165" si="294">AVERAGE(B165:C165)</f>
        <v>23.27</v>
      </c>
      <c r="E165" s="52">
        <v>1.01</v>
      </c>
      <c r="F165" s="49">
        <f t="shared" ref="F165" si="295">ROUND(D165*E165,2)</f>
        <v>23.5</v>
      </c>
    </row>
    <row r="166" spans="1:6" x14ac:dyDescent="0.4">
      <c r="A166" s="42">
        <v>45819</v>
      </c>
      <c r="B166" s="43"/>
      <c r="C166" s="43"/>
      <c r="D166" s="26" t="e">
        <f t="shared" ref="D166" si="296">AVERAGE(B166:C166)</f>
        <v>#DIV/0!</v>
      </c>
      <c r="E166" s="52"/>
      <c r="F166" s="49" t="e">
        <f t="shared" ref="F166" si="297">ROUND(D166*E166,2)</f>
        <v>#DIV/0!</v>
      </c>
    </row>
  </sheetData>
  <mergeCells count="2">
    <mergeCell ref="B7:D7"/>
    <mergeCell ref="E7:F7"/>
  </mergeCells>
  <phoneticPr fontId="4" type="noConversion"/>
  <hyperlinks>
    <hyperlink ref="B4" r:id="rId1" xr:uid="{00000000-0004-0000-0400-000000000000}"/>
    <hyperlink ref="B2" r:id="rId2" xr:uid="{00000000-0004-0000-0400-000001000000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4"/>
  <dimension ref="A1:N27"/>
  <sheetViews>
    <sheetView tabSelected="1" topLeftCell="A2" workbookViewId="0">
      <selection activeCell="D8" sqref="D8"/>
    </sheetView>
  </sheetViews>
  <sheetFormatPr defaultRowHeight="17" x14ac:dyDescent="0.4"/>
  <cols>
    <col min="4" max="4" width="16.08984375" bestFit="1" customWidth="1"/>
    <col min="10" max="10" width="9.6328125" bestFit="1" customWidth="1"/>
    <col min="15" max="15" width="8.54296875" customWidth="1"/>
  </cols>
  <sheetData>
    <row r="1" spans="1:14" ht="36" x14ac:dyDescent="0.4">
      <c r="B1" s="10" t="s">
        <v>39</v>
      </c>
      <c r="C1" s="11" t="s">
        <v>40</v>
      </c>
      <c r="D1" s="19" t="s">
        <v>108</v>
      </c>
      <c r="J1" s="24"/>
      <c r="N1" s="1"/>
    </row>
    <row r="2" spans="1:14" ht="20.5" x14ac:dyDescent="0.4">
      <c r="B2" s="4" t="s">
        <v>23</v>
      </c>
      <c r="C2" s="5" t="s">
        <v>24</v>
      </c>
      <c r="D2" s="20">
        <v>1000000</v>
      </c>
    </row>
    <row r="3" spans="1:14" ht="20.5" x14ac:dyDescent="0.4">
      <c r="A3" s="1" t="s">
        <v>54</v>
      </c>
      <c r="B3" s="4" t="s">
        <v>25</v>
      </c>
      <c r="C3" s="5" t="s">
        <v>26</v>
      </c>
      <c r="D3" s="20">
        <v>396056</v>
      </c>
      <c r="J3" s="24"/>
      <c r="N3" s="1"/>
    </row>
    <row r="4" spans="1:14" ht="19.5" x14ac:dyDescent="0.4">
      <c r="A4" s="1" t="s">
        <v>15</v>
      </c>
      <c r="B4" s="4" t="s">
        <v>27</v>
      </c>
      <c r="C4" s="6" t="s">
        <v>28</v>
      </c>
      <c r="D4" s="20">
        <f>1664000+72000+2000+1000+2000+25000+35000+1000+1000+1000+1000+1000+1000</f>
        <v>1807000</v>
      </c>
      <c r="E4" s="1">
        <v>72</v>
      </c>
    </row>
    <row r="5" spans="1:14" ht="19.5" x14ac:dyDescent="0.4">
      <c r="A5" s="1" t="s">
        <v>16</v>
      </c>
      <c r="B5" s="4" t="s">
        <v>29</v>
      </c>
      <c r="C5" s="7" t="s">
        <v>0</v>
      </c>
      <c r="D5" s="20">
        <f>80962-2000-5000-5000-15000-20000-3000-6000-12000-12962</f>
        <v>0</v>
      </c>
    </row>
    <row r="6" spans="1:14" ht="19.5" x14ac:dyDescent="0.4">
      <c r="A6" s="1" t="s">
        <v>13</v>
      </c>
      <c r="B6" s="8" t="s">
        <v>30</v>
      </c>
      <c r="C6" s="7" t="s">
        <v>1</v>
      </c>
      <c r="D6" s="20">
        <f>970525-870525+13705-30000-4000-29000-5000-20000-12000-8000-4000-1705</f>
        <v>0</v>
      </c>
      <c r="F6" s="54"/>
    </row>
    <row r="7" spans="1:14" ht="19.5" x14ac:dyDescent="0.4">
      <c r="A7" s="1" t="s">
        <v>14</v>
      </c>
      <c r="B7" s="8" t="s">
        <v>31</v>
      </c>
      <c r="C7" s="7" t="s">
        <v>2</v>
      </c>
      <c r="D7" s="20">
        <v>1006000</v>
      </c>
    </row>
    <row r="8" spans="1:14" ht="36" x14ac:dyDescent="0.4">
      <c r="A8" s="1" t="s">
        <v>17</v>
      </c>
      <c r="B8" s="9" t="s">
        <v>32</v>
      </c>
      <c r="C8" s="7" t="s">
        <v>3</v>
      </c>
      <c r="D8" s="20">
        <f>923279+9000+5000+3000+2000+2000+3000+3000+6000+5000+5000+10000+6000+2000+5000+6000+6000+5000</f>
        <v>1006279</v>
      </c>
      <c r="E8" s="56"/>
      <c r="F8" s="54"/>
    </row>
    <row r="9" spans="1:14" ht="19.5" x14ac:dyDescent="0.4">
      <c r="A9" s="1" t="s">
        <v>18</v>
      </c>
      <c r="B9" s="8" t="s">
        <v>33</v>
      </c>
      <c r="C9" s="7" t="s">
        <v>34</v>
      </c>
      <c r="D9" s="20">
        <f>107905-20000-15000-15000-18905-20000-10000-9000</f>
        <v>0</v>
      </c>
      <c r="E9">
        <v>87905</v>
      </c>
    </row>
    <row r="10" spans="1:14" ht="19.5" x14ac:dyDescent="0.4">
      <c r="A10" s="1" t="s">
        <v>20</v>
      </c>
      <c r="B10" s="8" t="s">
        <v>35</v>
      </c>
      <c r="C10" s="7" t="s">
        <v>36</v>
      </c>
      <c r="D10" s="20">
        <v>1000000</v>
      </c>
    </row>
    <row r="11" spans="1:14" ht="19.5" x14ac:dyDescent="0.4">
      <c r="B11" s="8" t="s">
        <v>37</v>
      </c>
      <c r="C11" s="7" t="s">
        <v>38</v>
      </c>
      <c r="D11" s="20">
        <v>1050000</v>
      </c>
    </row>
    <row r="12" spans="1:14" ht="19.5" x14ac:dyDescent="0.4">
      <c r="B12" s="8" t="s">
        <v>69</v>
      </c>
      <c r="C12" s="7" t="s">
        <v>70</v>
      </c>
      <c r="D12" s="20">
        <v>1600000</v>
      </c>
    </row>
    <row r="13" spans="1:14" ht="19.5" x14ac:dyDescent="0.4">
      <c r="A13" s="26" t="s">
        <v>68</v>
      </c>
      <c r="B13" s="8" t="s">
        <v>71</v>
      </c>
      <c r="C13" s="7" t="s">
        <v>72</v>
      </c>
      <c r="D13" s="20">
        <v>596301</v>
      </c>
    </row>
    <row r="14" spans="1:14" ht="19.5" x14ac:dyDescent="0.4">
      <c r="A14" s="1" t="s">
        <v>112</v>
      </c>
      <c r="B14" s="8" t="s">
        <v>87</v>
      </c>
      <c r="C14" s="7" t="s">
        <v>88</v>
      </c>
      <c r="D14" s="20">
        <v>276000</v>
      </c>
    </row>
    <row r="15" spans="1:14" ht="19.5" x14ac:dyDescent="0.4">
      <c r="A15" s="26" t="s">
        <v>111</v>
      </c>
      <c r="B15" s="8" t="s">
        <v>89</v>
      </c>
      <c r="C15" s="7" t="s">
        <v>90</v>
      </c>
      <c r="D15" s="20">
        <v>1200000</v>
      </c>
    </row>
    <row r="16" spans="1:14" ht="19.5" x14ac:dyDescent="0.4">
      <c r="A16" s="1"/>
      <c r="B16" s="8" t="s">
        <v>91</v>
      </c>
      <c r="C16" s="7" t="s">
        <v>92</v>
      </c>
      <c r="D16" s="20">
        <v>1350000</v>
      </c>
    </row>
    <row r="17" spans="1:4" ht="20.5" x14ac:dyDescent="0.4">
      <c r="B17" s="12"/>
      <c r="C17" s="13"/>
      <c r="D17" s="21">
        <v>13376028</v>
      </c>
    </row>
    <row r="18" spans="1:4" ht="31" x14ac:dyDescent="0.4">
      <c r="A18" s="1" t="s">
        <v>21</v>
      </c>
      <c r="B18" s="4" t="s">
        <v>41</v>
      </c>
      <c r="C18" s="14" t="s">
        <v>42</v>
      </c>
      <c r="D18" s="20">
        <v>506674</v>
      </c>
    </row>
    <row r="19" spans="1:4" ht="31" x14ac:dyDescent="0.4">
      <c r="B19" s="4" t="s">
        <v>43</v>
      </c>
      <c r="C19" s="14" t="s">
        <v>44</v>
      </c>
      <c r="D19" s="20">
        <v>6086</v>
      </c>
    </row>
    <row r="20" spans="1:4" ht="31" x14ac:dyDescent="0.4">
      <c r="B20" s="4" t="s">
        <v>45</v>
      </c>
      <c r="C20" s="5" t="s">
        <v>46</v>
      </c>
      <c r="D20" s="20">
        <v>702000</v>
      </c>
    </row>
    <row r="21" spans="1:4" ht="31" x14ac:dyDescent="0.4">
      <c r="B21" s="4" t="s">
        <v>47</v>
      </c>
      <c r="C21" s="15" t="s">
        <v>48</v>
      </c>
      <c r="D21" s="20">
        <v>2062800</v>
      </c>
    </row>
    <row r="22" spans="1:4" ht="31" x14ac:dyDescent="0.4">
      <c r="A22" s="1" t="s">
        <v>22</v>
      </c>
      <c r="B22" s="4" t="s">
        <v>49</v>
      </c>
      <c r="C22" s="16" t="s">
        <v>4</v>
      </c>
      <c r="D22" s="20">
        <f>1800000-20000-9000-85000-23000+160*1000</f>
        <v>1823000</v>
      </c>
    </row>
    <row r="23" spans="1:4" ht="31" x14ac:dyDescent="0.4">
      <c r="B23" s="4" t="s">
        <v>49</v>
      </c>
      <c r="C23" s="6" t="s">
        <v>50</v>
      </c>
      <c r="D23" s="20">
        <v>3086000</v>
      </c>
    </row>
    <row r="24" spans="1:4" ht="31" x14ac:dyDescent="0.4">
      <c r="A24" s="1" t="s">
        <v>19</v>
      </c>
      <c r="B24" s="8" t="s">
        <v>51</v>
      </c>
      <c r="C24" s="7" t="s">
        <v>52</v>
      </c>
      <c r="D24" s="20">
        <v>9010128</v>
      </c>
    </row>
    <row r="25" spans="1:4" ht="20.5" x14ac:dyDescent="0.4">
      <c r="B25" s="12"/>
      <c r="C25" s="13"/>
      <c r="D25" s="21">
        <v>17173688</v>
      </c>
    </row>
    <row r="26" spans="1:4" ht="20.5" x14ac:dyDescent="0.4">
      <c r="B26" s="17"/>
      <c r="C26" s="18" t="s">
        <v>53</v>
      </c>
      <c r="D26" s="22">
        <v>30549716</v>
      </c>
    </row>
    <row r="27" spans="1:4" x14ac:dyDescent="0.4">
      <c r="A27" t="s">
        <v>119</v>
      </c>
      <c r="C27" t="s">
        <v>120</v>
      </c>
      <c r="D27" s="58">
        <v>1600000</v>
      </c>
    </row>
  </sheetData>
  <autoFilter ref="A1:D26" xr:uid="{00000000-0009-0000-0000-000003000000}"/>
  <phoneticPr fontId="4" type="noConversion"/>
  <hyperlinks>
    <hyperlink ref="C2" location="'13-元智'!A1" display="元創(T-Car Inc)" xr:uid="{00000000-0004-0000-0300-000000000000}"/>
    <hyperlink ref="C3" location="'14-M17'!A1" display="M 17" xr:uid="{00000000-0004-0000-0300-000001000000}"/>
    <hyperlink ref="C18" location="'005影一'!A1" display="影一製作所" xr:uid="{00000000-0004-0000-0300-000002000000}"/>
    <hyperlink ref="C19" location="'008Mirage'!A1" display="Mirrage  (Cayman)" xr:uid="{00000000-0004-0000-0300-000003000000}"/>
    <hyperlink ref="C20" location="'11 J-Star'!A1" display="J-Star(Cayman)" xr:uid="{00000000-0004-0000-0300-000004000000}"/>
    <hyperlink ref="C21" location="'15-慧誠'!A1" display="慧誠智醫" xr:uid="{00000000-0004-0000-0300-000005000000}"/>
    <hyperlink ref="C22" location="'16-華勝'!A1" display="華勝" xr:uid="{00000000-0004-0000-0300-000006000000}"/>
    <hyperlink ref="C23" location="'19-北鉅POJU'!A1" display="POJU" xr:uid="{00000000-0004-0000-0300-000007000000}"/>
    <hyperlink ref="C24" location="'032 星宇'!A1" display="星宇航空" xr:uid="{00000000-0004-0000-0300-000008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P19"/>
  <sheetViews>
    <sheetView showGridLines="0" topLeftCell="D1" zoomScaleNormal="100" workbookViewId="0">
      <selection activeCell="Q20" sqref="Q20"/>
    </sheetView>
  </sheetViews>
  <sheetFormatPr defaultColWidth="8.90625" defaultRowHeight="13" outlineLevelCol="1" x14ac:dyDescent="0.4"/>
  <cols>
    <col min="1" max="1" width="4.08984375" style="1" hidden="1" customWidth="1" outlineLevel="1"/>
    <col min="2" max="2" width="6.81640625" style="1" hidden="1" customWidth="1" outlineLevel="1"/>
    <col min="3" max="3" width="8" style="1" hidden="1" customWidth="1" outlineLevel="1"/>
    <col min="4" max="4" width="9.08984375" style="1" bestFit="1" customWidth="1" collapsed="1"/>
    <col min="5" max="5" width="31" style="1" bestFit="1" customWidth="1"/>
    <col min="6" max="7" width="13.08984375" style="1" hidden="1" customWidth="1" outlineLevel="1"/>
    <col min="8" max="8" width="13.08984375" style="1" customWidth="1" collapsed="1"/>
    <col min="9" max="9" width="11.90625" style="1" bestFit="1" customWidth="1"/>
    <col min="10" max="10" width="11.90625" style="1" hidden="1" customWidth="1" outlineLevel="1"/>
    <col min="11" max="12" width="14.36328125" style="1" hidden="1" customWidth="1" outlineLevel="1"/>
    <col min="13" max="13" width="13.08984375" style="1" hidden="1" customWidth="1" outlineLevel="1"/>
    <col min="14" max="14" width="17.36328125" style="1" hidden="1" customWidth="1" outlineLevel="1"/>
    <col min="15" max="15" width="17.36328125" style="1" customWidth="1" collapsed="1"/>
    <col min="16" max="16" width="8.90625" style="55" hidden="1" customWidth="1"/>
    <col min="17" max="16384" width="8.90625" style="1"/>
  </cols>
  <sheetData>
    <row r="1" spans="1:16" x14ac:dyDescent="0.4">
      <c r="D1" s="1" t="s">
        <v>64</v>
      </c>
      <c r="E1" s="23">
        <v>45777</v>
      </c>
    </row>
    <row r="2" spans="1:16" x14ac:dyDescent="0.4">
      <c r="D2" s="29"/>
      <c r="E2" s="29"/>
      <c r="F2" s="29"/>
      <c r="G2" s="29"/>
      <c r="H2" s="29" t="s">
        <v>6</v>
      </c>
      <c r="I2" s="29" t="s">
        <v>65</v>
      </c>
      <c r="J2" s="29" t="s">
        <v>67</v>
      </c>
      <c r="K2" s="29"/>
      <c r="L2" s="29"/>
      <c r="M2" s="73" t="s">
        <v>10</v>
      </c>
      <c r="N2" s="73"/>
      <c r="O2" s="29" t="s">
        <v>8</v>
      </c>
    </row>
    <row r="3" spans="1:16" x14ac:dyDescent="0.4">
      <c r="A3" s="1" t="s">
        <v>62</v>
      </c>
      <c r="B3" s="1" t="s">
        <v>60</v>
      </c>
      <c r="C3" s="1" t="s">
        <v>61</v>
      </c>
      <c r="D3" s="31" t="s">
        <v>63</v>
      </c>
      <c r="E3" s="31" t="s">
        <v>5</v>
      </c>
      <c r="F3" s="31" t="s">
        <v>6</v>
      </c>
      <c r="G3" s="31" t="s">
        <v>7</v>
      </c>
      <c r="H3" s="31" t="s">
        <v>102</v>
      </c>
      <c r="I3" s="31" t="s">
        <v>66</v>
      </c>
      <c r="J3" s="31" t="s">
        <v>66</v>
      </c>
      <c r="K3" s="31" t="s">
        <v>8</v>
      </c>
      <c r="L3" s="31" t="s">
        <v>9</v>
      </c>
      <c r="M3" s="30" t="s">
        <v>11</v>
      </c>
      <c r="N3" s="30" t="s">
        <v>12</v>
      </c>
      <c r="O3" s="31" t="s">
        <v>103</v>
      </c>
    </row>
    <row r="4" spans="1:16" hidden="1" x14ac:dyDescent="0.4">
      <c r="A4" s="1">
        <v>1</v>
      </c>
      <c r="B4" s="1" t="s">
        <v>56</v>
      </c>
      <c r="C4" s="3">
        <v>2250</v>
      </c>
      <c r="D4" s="25">
        <v>1</v>
      </c>
      <c r="E4" s="26" t="s">
        <v>75</v>
      </c>
      <c r="F4" s="27">
        <f>VLOOKUP(E4,股數!E:M,2,0)</f>
        <v>0</v>
      </c>
      <c r="G4" s="27">
        <f>VLOOKUP(E4,股數!E:M,3,0)</f>
        <v>297905</v>
      </c>
      <c r="H4" s="27">
        <f>F4/1000</f>
        <v>0</v>
      </c>
      <c r="I4" s="26">
        <f>VLOOKUP(E4,股價!E:L,3,0)</f>
        <v>103</v>
      </c>
      <c r="J4" s="26">
        <f>VLOOKUP(E4,股價!E:L,2,0)</f>
        <v>0</v>
      </c>
      <c r="K4" s="27">
        <f>ROUND(F4*I4,0)</f>
        <v>0</v>
      </c>
      <c r="L4" s="27">
        <f>ROUND(G4*J4,0)</f>
        <v>0</v>
      </c>
      <c r="M4" s="40">
        <f>F4-G4</f>
        <v>-297905</v>
      </c>
      <c r="N4" s="40">
        <f>K4-L4</f>
        <v>0</v>
      </c>
      <c r="O4" s="27">
        <f>K4/1000</f>
        <v>0</v>
      </c>
    </row>
    <row r="5" spans="1:16" x14ac:dyDescent="0.4">
      <c r="C5" s="3"/>
      <c r="D5" s="25">
        <v>1</v>
      </c>
      <c r="E5" s="26" t="s">
        <v>19</v>
      </c>
      <c r="F5" s="27">
        <f>VLOOKUP(E5,股數!E:M,2,0)</f>
        <v>9010128</v>
      </c>
      <c r="G5" s="27">
        <f>VLOOKUP(E5,股數!E:M,4,0)</f>
        <v>9010128</v>
      </c>
      <c r="H5" s="27">
        <f>F5/1000</f>
        <v>9010.1280000000006</v>
      </c>
      <c r="I5" s="26">
        <f>VLOOKUP(E5,股價!E:L,3,0)</f>
        <v>24.25</v>
      </c>
      <c r="J5" s="26">
        <f>VLOOKUP(E5,股價!E:L,2,0)</f>
        <v>27.35</v>
      </c>
      <c r="K5" s="27">
        <f>ROUND(F5*I5,0)</f>
        <v>218495604</v>
      </c>
      <c r="L5" s="27">
        <f>ROUND(G5*J5,0)</f>
        <v>246427001</v>
      </c>
      <c r="M5" s="40">
        <f>F5-G5</f>
        <v>0</v>
      </c>
      <c r="N5" s="40">
        <f>K5-L5</f>
        <v>-27931397</v>
      </c>
      <c r="O5" s="27">
        <f>K5/1000</f>
        <v>218495.60399999999</v>
      </c>
      <c r="P5" s="55" t="str">
        <f>TEXT(O5,"#")</f>
        <v>218496</v>
      </c>
    </row>
    <row r="6" spans="1:16" x14ac:dyDescent="0.4">
      <c r="A6" s="1">
        <v>1</v>
      </c>
      <c r="B6" s="1" t="s">
        <v>56</v>
      </c>
      <c r="C6" s="2">
        <v>4439</v>
      </c>
      <c r="D6" s="25">
        <v>2</v>
      </c>
      <c r="E6" s="26" t="s">
        <v>76</v>
      </c>
      <c r="F6" s="27">
        <f>VLOOKUP(E6,股數!E:M,2,0)</f>
        <v>1807000</v>
      </c>
      <c r="G6" s="27">
        <f>VLOOKUP(E6,股數!E:M,4,0)</f>
        <v>1629000</v>
      </c>
      <c r="H6" s="27">
        <f t="shared" ref="H6:H18" si="0">F6/1000</f>
        <v>1807</v>
      </c>
      <c r="I6" s="26">
        <f>VLOOKUP(E6,股價!E:L,3,0)</f>
        <v>85.8</v>
      </c>
      <c r="J6" s="26">
        <f>VLOOKUP(E6,股價!E:L,2,0)</f>
        <v>99.3</v>
      </c>
      <c r="K6" s="27">
        <f t="shared" ref="K6:K18" si="1">ROUND(F6*I6,0)</f>
        <v>155040600</v>
      </c>
      <c r="L6" s="27">
        <f t="shared" ref="L6:L18" si="2">ROUND(G6*J6,0)</f>
        <v>161759700</v>
      </c>
      <c r="M6" s="40">
        <f t="shared" ref="M6:M18" si="3">F6-G6</f>
        <v>178000</v>
      </c>
      <c r="N6" s="40">
        <f t="shared" ref="N6:N18" si="4">K6-L6</f>
        <v>-6719100</v>
      </c>
      <c r="O6" s="27">
        <f t="shared" ref="O6:O18" si="5">K6/1000</f>
        <v>155040.6</v>
      </c>
      <c r="P6" s="55" t="str">
        <f t="shared" ref="P6:P18" si="6">TEXT(O6,"#")</f>
        <v>155041</v>
      </c>
    </row>
    <row r="7" spans="1:16" x14ac:dyDescent="0.4">
      <c r="A7" s="1">
        <v>1</v>
      </c>
      <c r="B7" s="1" t="s">
        <v>56</v>
      </c>
      <c r="C7" s="3">
        <v>6958</v>
      </c>
      <c r="D7" s="25">
        <v>3</v>
      </c>
      <c r="E7" s="26" t="s">
        <v>83</v>
      </c>
      <c r="F7" s="27">
        <f>VLOOKUP(E7,股數!E:M,2,0)</f>
        <v>1006000</v>
      </c>
      <c r="G7" s="27">
        <f>VLOOKUP(E7,股數!E:M,4,0)</f>
        <v>1006000</v>
      </c>
      <c r="H7" s="27">
        <f t="shared" si="0"/>
        <v>1006</v>
      </c>
      <c r="I7" s="26">
        <f>VLOOKUP(E7,股價!E:L,3,0)</f>
        <v>21.75</v>
      </c>
      <c r="J7" s="26">
        <f>VLOOKUP(E7,股價!E:L,2,0)</f>
        <v>24.1</v>
      </c>
      <c r="K7" s="27">
        <f t="shared" si="1"/>
        <v>21880500</v>
      </c>
      <c r="L7" s="27">
        <f t="shared" si="2"/>
        <v>24244600</v>
      </c>
      <c r="M7" s="40">
        <f t="shared" si="3"/>
        <v>0</v>
      </c>
      <c r="N7" s="40">
        <f>K7-L7</f>
        <v>-2364100</v>
      </c>
      <c r="O7" s="27">
        <f t="shared" si="5"/>
        <v>21880.5</v>
      </c>
      <c r="P7" s="55" t="str">
        <f t="shared" si="6"/>
        <v>21881</v>
      </c>
    </row>
    <row r="8" spans="1:16" x14ac:dyDescent="0.4">
      <c r="A8" s="1">
        <v>3</v>
      </c>
      <c r="B8" s="1" t="s">
        <v>58</v>
      </c>
      <c r="C8" s="3">
        <v>2248</v>
      </c>
      <c r="D8" s="25">
        <v>4</v>
      </c>
      <c r="E8" s="26" t="s">
        <v>78</v>
      </c>
      <c r="F8" s="27">
        <f>VLOOKUP(E8,股數!E:M,2,0)</f>
        <v>1823000</v>
      </c>
      <c r="G8" s="27">
        <f>VLOOKUP(E8,股數!E:M,4,0)</f>
        <v>1800000</v>
      </c>
      <c r="H8" s="27">
        <f t="shared" si="0"/>
        <v>1823</v>
      </c>
      <c r="I8" s="26">
        <f>VLOOKUP(E8,股價!E:L,3,0)</f>
        <v>53.5</v>
      </c>
      <c r="J8" s="26">
        <f>VLOOKUP(E8,股價!E:L,2,0)</f>
        <v>59</v>
      </c>
      <c r="K8" s="27">
        <f t="shared" si="1"/>
        <v>97530500</v>
      </c>
      <c r="L8" s="27">
        <f t="shared" si="2"/>
        <v>106200000</v>
      </c>
      <c r="M8" s="40">
        <f t="shared" si="3"/>
        <v>23000</v>
      </c>
      <c r="N8" s="40">
        <f t="shared" si="4"/>
        <v>-8669500</v>
      </c>
      <c r="O8" s="27">
        <f t="shared" si="5"/>
        <v>97530.5</v>
      </c>
      <c r="P8" s="55" t="str">
        <f t="shared" si="6"/>
        <v>97531</v>
      </c>
    </row>
    <row r="9" spans="1:16" x14ac:dyDescent="0.4">
      <c r="A9" s="1">
        <v>2</v>
      </c>
      <c r="B9" s="1" t="s">
        <v>57</v>
      </c>
      <c r="C9" s="3">
        <v>6747</v>
      </c>
      <c r="D9" s="25">
        <v>5</v>
      </c>
      <c r="E9" s="26" t="s">
        <v>77</v>
      </c>
      <c r="F9" s="27">
        <f>VLOOKUP(E9,股數!E:M,2,0)</f>
        <v>0</v>
      </c>
      <c r="G9" s="27">
        <f>VLOOKUP(E9,股數!E:M,4,0)</f>
        <v>80962</v>
      </c>
      <c r="H9" s="27">
        <f>F9/1000</f>
        <v>0</v>
      </c>
      <c r="I9" s="26">
        <f>VLOOKUP(E9,股價!E:L,3,0)</f>
        <v>139</v>
      </c>
      <c r="J9" s="26">
        <f>VLOOKUP(E9,股價!E:L,2,0)</f>
        <v>154</v>
      </c>
      <c r="K9" s="27">
        <f>ROUND(F9*I9,0)</f>
        <v>0</v>
      </c>
      <c r="L9" s="27">
        <f>ROUND(G9*J9,0)</f>
        <v>12468148</v>
      </c>
      <c r="M9" s="40">
        <f>F9-G9</f>
        <v>-80962</v>
      </c>
      <c r="N9" s="40">
        <f>K9-L9</f>
        <v>-12468148</v>
      </c>
      <c r="O9" s="27">
        <f>K9/1000</f>
        <v>0</v>
      </c>
      <c r="P9" s="55" t="str">
        <f>TEXT(O9,"#")</f>
        <v/>
      </c>
    </row>
    <row r="10" spans="1:16" x14ac:dyDescent="0.4">
      <c r="A10" s="1">
        <v>3</v>
      </c>
      <c r="B10" s="1" t="s">
        <v>58</v>
      </c>
      <c r="C10" s="3">
        <v>2761</v>
      </c>
      <c r="D10" s="25">
        <v>6</v>
      </c>
      <c r="E10" s="26" t="s">
        <v>80</v>
      </c>
      <c r="F10" s="27">
        <f>VLOOKUP(E10,股數!E:M,2,0)</f>
        <v>1006279</v>
      </c>
      <c r="G10" s="27">
        <f>VLOOKUP(E10,股數!E:M,4,0)</f>
        <v>923279</v>
      </c>
      <c r="H10" s="27">
        <f t="shared" si="0"/>
        <v>1006.279</v>
      </c>
      <c r="I10" s="26">
        <f>VLOOKUP(E10,股價!E:L,3,0)</f>
        <v>23.74</v>
      </c>
      <c r="J10" s="26">
        <f>VLOOKUP(E10,股價!E:L,2,0)</f>
        <v>32.700000000000003</v>
      </c>
      <c r="K10" s="27">
        <f t="shared" si="1"/>
        <v>23889063</v>
      </c>
      <c r="L10" s="27">
        <f t="shared" si="2"/>
        <v>30191223</v>
      </c>
      <c r="M10" s="40">
        <f t="shared" si="3"/>
        <v>83000</v>
      </c>
      <c r="N10" s="40">
        <f t="shared" si="4"/>
        <v>-6302160</v>
      </c>
      <c r="O10" s="27">
        <f t="shared" si="5"/>
        <v>23889.062999999998</v>
      </c>
      <c r="P10" s="55" t="str">
        <f t="shared" si="6"/>
        <v>23889</v>
      </c>
    </row>
    <row r="11" spans="1:16" x14ac:dyDescent="0.4">
      <c r="A11" s="1">
        <v>3</v>
      </c>
      <c r="B11" s="1" t="s">
        <v>58</v>
      </c>
      <c r="C11" s="3">
        <v>4570</v>
      </c>
      <c r="D11" s="25">
        <v>7</v>
      </c>
      <c r="E11" s="26" t="s">
        <v>81</v>
      </c>
      <c r="F11" s="27">
        <f>VLOOKUP(E11,股數!E:M,2,0)</f>
        <v>1000000</v>
      </c>
      <c r="G11" s="27">
        <f>VLOOKUP(E11,股數!E:M,4,0)</f>
        <v>1000000</v>
      </c>
      <c r="H11" s="27">
        <f t="shared" si="0"/>
        <v>1000</v>
      </c>
      <c r="I11" s="26">
        <f>VLOOKUP(E11,股價!E:L,3,0)</f>
        <v>76.069999999999993</v>
      </c>
      <c r="J11" s="26">
        <f>VLOOKUP(E11,股價!E:L,2,0)</f>
        <v>79.599999999999994</v>
      </c>
      <c r="K11" s="27">
        <f t="shared" si="1"/>
        <v>76070000</v>
      </c>
      <c r="L11" s="27">
        <f t="shared" si="2"/>
        <v>79600000</v>
      </c>
      <c r="M11" s="40">
        <f t="shared" si="3"/>
        <v>0</v>
      </c>
      <c r="N11" s="40">
        <f t="shared" si="4"/>
        <v>-3530000</v>
      </c>
      <c r="O11" s="27">
        <f t="shared" si="5"/>
        <v>76070</v>
      </c>
      <c r="P11" s="55" t="str">
        <f t="shared" si="6"/>
        <v>76070</v>
      </c>
    </row>
    <row r="12" spans="1:16" x14ac:dyDescent="0.4">
      <c r="A12" s="1">
        <v>3</v>
      </c>
      <c r="B12" s="1" t="s">
        <v>58</v>
      </c>
      <c r="C12" s="1">
        <v>6738</v>
      </c>
      <c r="D12" s="25">
        <v>8</v>
      </c>
      <c r="E12" s="26" t="s">
        <v>82</v>
      </c>
      <c r="F12" s="27">
        <f>VLOOKUP(E12,股數!E:M,2,0)</f>
        <v>596301</v>
      </c>
      <c r="G12" s="27">
        <f>VLOOKUP(E12,股數!E:M,4,0)</f>
        <v>596301</v>
      </c>
      <c r="H12" s="27">
        <f t="shared" si="0"/>
        <v>596.30100000000004</v>
      </c>
      <c r="I12" s="26">
        <f>VLOOKUP(E12,股價!E:L,3,0)</f>
        <v>50.1</v>
      </c>
      <c r="J12" s="26">
        <f>VLOOKUP(E12,股價!E:L,2,0)</f>
        <v>50.54</v>
      </c>
      <c r="K12" s="27">
        <f t="shared" si="1"/>
        <v>29874680</v>
      </c>
      <c r="L12" s="27">
        <f t="shared" si="2"/>
        <v>30137053</v>
      </c>
      <c r="M12" s="40">
        <f t="shared" si="3"/>
        <v>0</v>
      </c>
      <c r="N12" s="40">
        <f t="shared" si="4"/>
        <v>-262373</v>
      </c>
      <c r="O12" s="27">
        <f t="shared" si="5"/>
        <v>29874.68</v>
      </c>
      <c r="P12" s="55" t="str">
        <f t="shared" si="6"/>
        <v>29875</v>
      </c>
    </row>
    <row r="13" spans="1:16" hidden="1" x14ac:dyDescent="0.4">
      <c r="A13" s="1">
        <v>3</v>
      </c>
      <c r="B13" s="1" t="s">
        <v>58</v>
      </c>
      <c r="C13" s="3">
        <v>7555</v>
      </c>
      <c r="D13" s="25">
        <v>9</v>
      </c>
      <c r="E13" s="26" t="s">
        <v>84</v>
      </c>
      <c r="F13" s="27">
        <f>VLOOKUP(E13,股數!E:M,2,0)</f>
        <v>0</v>
      </c>
      <c r="G13" s="27">
        <f>VLOOKUP(E13,股數!E:M,4,0)</f>
        <v>970525</v>
      </c>
      <c r="H13" s="27">
        <f t="shared" si="0"/>
        <v>0</v>
      </c>
      <c r="I13" s="26">
        <f>VLOOKUP(E13,股價!E:L,3,0)</f>
        <v>66.83</v>
      </c>
      <c r="J13" s="26">
        <f>VLOOKUP(E13,股價!E:L,2,0)</f>
        <v>68.569999999999993</v>
      </c>
      <c r="K13" s="27">
        <f t="shared" si="1"/>
        <v>0</v>
      </c>
      <c r="L13" s="27">
        <f t="shared" si="2"/>
        <v>66548899</v>
      </c>
      <c r="M13" s="40">
        <f t="shared" si="3"/>
        <v>-970525</v>
      </c>
      <c r="N13" s="40">
        <f t="shared" si="4"/>
        <v>-66548899</v>
      </c>
      <c r="O13" s="27">
        <f t="shared" si="5"/>
        <v>0</v>
      </c>
      <c r="P13" s="55" t="str">
        <f t="shared" si="6"/>
        <v/>
      </c>
    </row>
    <row r="14" spans="1:16" x14ac:dyDescent="0.4">
      <c r="C14" s="3"/>
      <c r="D14" s="25">
        <v>9</v>
      </c>
      <c r="E14" s="26" t="s">
        <v>110</v>
      </c>
      <c r="F14" s="27">
        <f>VLOOKUP(E14,股數!E:M,2,0)</f>
        <v>1200000</v>
      </c>
      <c r="G14" s="27">
        <f>VLOOKUP(E14,股數!E:M,4,0)</f>
        <v>1200000</v>
      </c>
      <c r="H14" s="27">
        <f t="shared" si="0"/>
        <v>1200</v>
      </c>
      <c r="I14" s="26">
        <f>VLOOKUP(E14,股價!E:L,3,0)</f>
        <v>81.709999999999994</v>
      </c>
      <c r="J14" s="26">
        <f>VLOOKUP(E14,股價!E:L,2,0)</f>
        <v>88.04</v>
      </c>
      <c r="K14" s="27">
        <f t="shared" si="1"/>
        <v>98052000</v>
      </c>
      <c r="L14" s="27">
        <f t="shared" si="2"/>
        <v>105648000</v>
      </c>
      <c r="M14" s="40">
        <f t="shared" si="3"/>
        <v>0</v>
      </c>
      <c r="N14" s="40">
        <f t="shared" si="4"/>
        <v>-7596000</v>
      </c>
      <c r="O14" s="27">
        <f t="shared" si="5"/>
        <v>98052</v>
      </c>
      <c r="P14" s="55" t="str">
        <f t="shared" si="6"/>
        <v>98052</v>
      </c>
    </row>
    <row r="15" spans="1:16" x14ac:dyDescent="0.4">
      <c r="C15" s="3"/>
      <c r="D15" s="25">
        <v>10</v>
      </c>
      <c r="E15" s="26" t="s">
        <v>112</v>
      </c>
      <c r="F15" s="27">
        <f>VLOOKUP(E15,股數!E:M,2,0)</f>
        <v>276000</v>
      </c>
      <c r="G15" s="27">
        <f>VLOOKUP(E15,股數!E:M,4,0)</f>
        <v>276000</v>
      </c>
      <c r="H15" s="27">
        <f t="shared" si="0"/>
        <v>276</v>
      </c>
      <c r="I15" s="26">
        <f>VLOOKUP(E15,股價!E:L,3,0)</f>
        <v>133.1</v>
      </c>
      <c r="J15" s="26">
        <f>VLOOKUP(E15,股價!E:L,2,0)</f>
        <v>146.21</v>
      </c>
      <c r="K15" s="27">
        <f t="shared" si="1"/>
        <v>36735600</v>
      </c>
      <c r="L15" s="27">
        <f t="shared" si="2"/>
        <v>40353960</v>
      </c>
      <c r="M15" s="40">
        <f t="shared" si="3"/>
        <v>0</v>
      </c>
      <c r="N15" s="40">
        <f t="shared" si="4"/>
        <v>-3618360</v>
      </c>
      <c r="O15" s="27">
        <f t="shared" si="5"/>
        <v>36735.599999999999</v>
      </c>
      <c r="P15" s="55" t="str">
        <f t="shared" si="6"/>
        <v>36736</v>
      </c>
    </row>
    <row r="16" spans="1:16" x14ac:dyDescent="0.4">
      <c r="D16" s="25">
        <v>11</v>
      </c>
      <c r="E16" s="26" t="s">
        <v>119</v>
      </c>
      <c r="F16" s="27">
        <f>VLOOKUP(E16,股數!E:M,2,0)</f>
        <v>1600000</v>
      </c>
      <c r="G16" s="27">
        <f>VLOOKUP(E16,股數!E:M,4,0)</f>
        <v>0</v>
      </c>
      <c r="H16" s="27">
        <f>F16/1000</f>
        <v>1600</v>
      </c>
      <c r="I16" s="26">
        <f>VLOOKUP(E16,股價!E:L,3,0)</f>
        <v>60.23</v>
      </c>
      <c r="J16" s="26">
        <f>VLOOKUP(E16,股價!E:L,2,0)</f>
        <v>0</v>
      </c>
      <c r="K16" s="27">
        <f>ROUND(F16*I16,0)</f>
        <v>96368000</v>
      </c>
      <c r="L16" s="27">
        <f>ROUND(G16*J16,0)</f>
        <v>0</v>
      </c>
      <c r="M16" s="28">
        <f>F16-G16</f>
        <v>1600000</v>
      </c>
      <c r="N16" s="28">
        <f>K16-L16</f>
        <v>96368000</v>
      </c>
      <c r="O16" s="28">
        <f>K16/1000</f>
        <v>96368</v>
      </c>
    </row>
    <row r="17" spans="1:16" x14ac:dyDescent="0.4">
      <c r="A17" s="1">
        <v>3</v>
      </c>
      <c r="B17" s="1" t="s">
        <v>58</v>
      </c>
      <c r="C17" s="3">
        <v>8458</v>
      </c>
      <c r="D17" s="25">
        <v>12</v>
      </c>
      <c r="E17" s="26" t="s">
        <v>21</v>
      </c>
      <c r="F17" s="27">
        <f>VLOOKUP(E17,股數!E:M,2,0)</f>
        <v>506674</v>
      </c>
      <c r="G17" s="27">
        <f>VLOOKUP(E17,股數!E:M,4,0)</f>
        <v>506674</v>
      </c>
      <c r="H17" s="27">
        <f t="shared" si="0"/>
        <v>506.67399999999998</v>
      </c>
      <c r="I17" s="26">
        <f>VLOOKUP(E17,股價!E:L,3,0)</f>
        <v>18.05</v>
      </c>
      <c r="J17" s="26">
        <f>VLOOKUP(E17,股價!E:L,2,0)</f>
        <v>19.89</v>
      </c>
      <c r="K17" s="27">
        <f t="shared" si="1"/>
        <v>9145466</v>
      </c>
      <c r="L17" s="27">
        <f t="shared" si="2"/>
        <v>10077746</v>
      </c>
      <c r="M17" s="40">
        <f t="shared" si="3"/>
        <v>0</v>
      </c>
      <c r="N17" s="40">
        <f t="shared" si="4"/>
        <v>-932280</v>
      </c>
      <c r="O17" s="27">
        <f t="shared" si="5"/>
        <v>9145.4660000000003</v>
      </c>
      <c r="P17" s="55" t="str">
        <f t="shared" si="6"/>
        <v>9145</v>
      </c>
    </row>
    <row r="18" spans="1:16" x14ac:dyDescent="0.4">
      <c r="A18" s="1">
        <v>4</v>
      </c>
      <c r="B18" s="1" t="s">
        <v>59</v>
      </c>
      <c r="C18" s="1" t="s">
        <v>55</v>
      </c>
      <c r="D18" s="25">
        <v>13</v>
      </c>
      <c r="E18" s="26" t="s">
        <v>54</v>
      </c>
      <c r="F18" s="27">
        <f>VLOOKUP(E18,股數!E:M,2,0)</f>
        <v>396056</v>
      </c>
      <c r="G18" s="27">
        <f>VLOOKUP(E18,股數!E:M,4,0)</f>
        <v>396056</v>
      </c>
      <c r="H18" s="27">
        <f t="shared" si="0"/>
        <v>396.05599999999998</v>
      </c>
      <c r="I18" s="26">
        <f>VLOOKUP(E18,股價!E:L,3,0)</f>
        <v>20.100000000000001</v>
      </c>
      <c r="J18" s="26">
        <f>VLOOKUP(E18,股價!E:L,2,0)</f>
        <v>19.43</v>
      </c>
      <c r="K18" s="27">
        <f t="shared" si="1"/>
        <v>7960726</v>
      </c>
      <c r="L18" s="27">
        <f t="shared" si="2"/>
        <v>7695368</v>
      </c>
      <c r="M18" s="40">
        <f t="shared" si="3"/>
        <v>0</v>
      </c>
      <c r="N18" s="40">
        <f t="shared" si="4"/>
        <v>265358</v>
      </c>
      <c r="O18" s="27">
        <f t="shared" si="5"/>
        <v>7960.7259999999997</v>
      </c>
      <c r="P18" s="55" t="str">
        <f t="shared" si="6"/>
        <v>7961</v>
      </c>
    </row>
    <row r="19" spans="1:16" hidden="1" x14ac:dyDescent="0.4">
      <c r="D19" s="25"/>
      <c r="E19" s="73"/>
      <c r="F19" s="80"/>
      <c r="G19" s="80"/>
      <c r="H19" s="80"/>
      <c r="I19" s="80"/>
      <c r="J19" s="80"/>
      <c r="K19" s="80"/>
      <c r="L19" s="80"/>
      <c r="M19" s="80"/>
      <c r="N19" s="65">
        <f>SUM(N4:N18)</f>
        <v>-50308959</v>
      </c>
      <c r="O19" s="44"/>
    </row>
  </sheetData>
  <mergeCells count="2">
    <mergeCell ref="M2:N2"/>
    <mergeCell ref="E19:M19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BY17"/>
  <sheetViews>
    <sheetView topLeftCell="A7" workbookViewId="0">
      <pane xSplit="8" topLeftCell="BV1" activePane="topRight" state="frozen"/>
      <selection pane="topRight" activeCell="D15" sqref="D15"/>
    </sheetView>
  </sheetViews>
  <sheetFormatPr defaultRowHeight="17" outlineLevelCol="1" x14ac:dyDescent="0.4"/>
  <cols>
    <col min="1" max="1" width="5.36328125" bestFit="1" customWidth="1"/>
    <col min="2" max="2" width="9.08984375" bestFit="1" customWidth="1"/>
    <col min="3" max="3" width="11.81640625" bestFit="1" customWidth="1"/>
    <col min="4" max="4" width="5.36328125" bestFit="1" customWidth="1"/>
    <col min="5" max="5" width="31" bestFit="1" customWidth="1"/>
    <col min="6" max="6" width="13.08984375" bestFit="1" customWidth="1"/>
    <col min="7" max="8" width="16.90625" bestFit="1" customWidth="1"/>
    <col min="9" max="13" width="15" customWidth="1" outlineLevel="1"/>
    <col min="14" max="14" width="15" customWidth="1" outlineLevel="1" collapsed="1"/>
    <col min="15" max="17" width="15" customWidth="1" outlineLevel="1"/>
    <col min="18" max="18" width="12.453125" customWidth="1" outlineLevel="1"/>
    <col min="19" max="21" width="12.1796875" customWidth="1" outlineLevel="1"/>
    <col min="22" max="26" width="11" bestFit="1" customWidth="1"/>
    <col min="27" max="27" width="12.1796875" bestFit="1" customWidth="1"/>
    <col min="28" max="29" width="12.08984375" customWidth="1"/>
    <col min="30" max="30" width="11.90625" bestFit="1" customWidth="1"/>
    <col min="31" max="31" width="11.90625" customWidth="1"/>
    <col min="32" max="32" width="11.90625" bestFit="1" customWidth="1"/>
    <col min="33" max="33" width="11.90625" customWidth="1"/>
    <col min="34" max="77" width="11.90625" bestFit="1" customWidth="1"/>
  </cols>
  <sheetData>
    <row r="1" spans="1:77" x14ac:dyDescent="0.4">
      <c r="A1" s="1"/>
      <c r="B1" s="1"/>
      <c r="C1" s="1"/>
      <c r="D1" s="29"/>
      <c r="E1" s="34">
        <v>1</v>
      </c>
      <c r="F1" s="34">
        <v>2</v>
      </c>
      <c r="G1" s="35">
        <v>3</v>
      </c>
      <c r="H1" s="35">
        <v>4</v>
      </c>
      <c r="I1" s="34">
        <v>5</v>
      </c>
      <c r="J1" s="34">
        <v>6</v>
      </c>
      <c r="K1" s="34">
        <v>7</v>
      </c>
      <c r="L1" s="34">
        <v>8</v>
      </c>
      <c r="M1" s="34">
        <v>9</v>
      </c>
      <c r="N1" s="34">
        <v>10</v>
      </c>
      <c r="O1" s="34">
        <v>11</v>
      </c>
      <c r="P1" s="34">
        <v>12</v>
      </c>
      <c r="Q1" s="34">
        <v>13</v>
      </c>
    </row>
    <row r="2" spans="1:77" x14ac:dyDescent="0.4">
      <c r="A2" s="1" t="s">
        <v>62</v>
      </c>
      <c r="B2" s="1" t="s">
        <v>60</v>
      </c>
      <c r="C2" s="1" t="s">
        <v>61</v>
      </c>
      <c r="D2" s="31" t="s">
        <v>63</v>
      </c>
      <c r="E2" s="31" t="s">
        <v>5</v>
      </c>
      <c r="F2" s="32" t="s">
        <v>73</v>
      </c>
      <c r="G2" s="45">
        <v>45602</v>
      </c>
      <c r="H2" s="45">
        <v>45603</v>
      </c>
      <c r="I2" s="46">
        <v>45579</v>
      </c>
      <c r="J2" s="46">
        <v>45580</v>
      </c>
      <c r="K2" s="46">
        <v>45581</v>
      </c>
      <c r="L2" s="46">
        <v>45582</v>
      </c>
      <c r="M2" s="46">
        <v>45583</v>
      </c>
      <c r="N2" s="46">
        <v>45586</v>
      </c>
      <c r="O2" s="46">
        <v>45587</v>
      </c>
      <c r="P2" s="46">
        <v>45588</v>
      </c>
      <c r="Q2" s="46">
        <v>45589</v>
      </c>
      <c r="R2" s="46">
        <v>45590</v>
      </c>
      <c r="S2" s="47">
        <v>45593</v>
      </c>
      <c r="T2" s="47">
        <v>45594</v>
      </c>
      <c r="U2" s="47">
        <v>45595</v>
      </c>
      <c r="V2" s="47">
        <v>45597</v>
      </c>
      <c r="W2" s="47">
        <v>45600</v>
      </c>
      <c r="X2" s="47">
        <v>45601</v>
      </c>
      <c r="Y2" s="47">
        <v>45602</v>
      </c>
      <c r="Z2" s="47">
        <v>45603</v>
      </c>
      <c r="AA2" s="47">
        <v>45622</v>
      </c>
      <c r="AB2" s="47">
        <v>45651</v>
      </c>
      <c r="AC2" s="47">
        <v>45651</v>
      </c>
      <c r="AD2" s="47">
        <v>45702</v>
      </c>
      <c r="AE2" s="47">
        <v>45705</v>
      </c>
      <c r="AF2" s="47">
        <v>45706</v>
      </c>
      <c r="AG2" s="47">
        <v>45707</v>
      </c>
      <c r="AH2" s="47">
        <v>45708</v>
      </c>
      <c r="AI2" s="47">
        <v>45709</v>
      </c>
      <c r="AJ2" s="47">
        <v>45713</v>
      </c>
      <c r="AK2" s="47">
        <v>45714</v>
      </c>
      <c r="AL2" s="47">
        <v>45719</v>
      </c>
      <c r="AM2" s="47">
        <v>45720</v>
      </c>
      <c r="AN2" s="47">
        <v>45721</v>
      </c>
      <c r="AO2" s="47">
        <v>45722</v>
      </c>
      <c r="AP2" s="47">
        <v>45723</v>
      </c>
      <c r="AQ2" s="47">
        <v>45726</v>
      </c>
      <c r="AR2" s="47">
        <v>45727</v>
      </c>
      <c r="AS2" s="47">
        <v>45728</v>
      </c>
      <c r="AT2" s="47">
        <v>45729</v>
      </c>
      <c r="AU2" s="47">
        <v>45730</v>
      </c>
      <c r="AV2" s="47">
        <v>45733</v>
      </c>
      <c r="AW2" s="47">
        <v>45735</v>
      </c>
      <c r="AX2" s="47">
        <v>45736</v>
      </c>
      <c r="AY2" s="47">
        <v>45737</v>
      </c>
      <c r="AZ2" s="47">
        <v>45740</v>
      </c>
      <c r="BA2" s="47">
        <v>45741</v>
      </c>
      <c r="BB2" s="47">
        <v>45742</v>
      </c>
      <c r="BC2" s="47">
        <v>45743</v>
      </c>
      <c r="BD2" s="47">
        <v>45744</v>
      </c>
      <c r="BE2" s="47">
        <v>45747</v>
      </c>
      <c r="BF2" s="47">
        <v>45748</v>
      </c>
      <c r="BG2" s="47">
        <v>45749</v>
      </c>
      <c r="BH2" s="47">
        <v>45754</v>
      </c>
      <c r="BI2" s="47">
        <v>45755</v>
      </c>
      <c r="BJ2" s="47">
        <v>45756</v>
      </c>
      <c r="BK2" s="47">
        <v>45757</v>
      </c>
      <c r="BL2" s="47">
        <v>45758</v>
      </c>
      <c r="BM2" s="47">
        <v>45761</v>
      </c>
      <c r="BN2" s="47">
        <v>45762</v>
      </c>
      <c r="BO2" s="47">
        <v>45763</v>
      </c>
      <c r="BP2" s="47">
        <v>45764</v>
      </c>
      <c r="BQ2" s="47">
        <v>45765</v>
      </c>
      <c r="BR2" s="47">
        <v>45768</v>
      </c>
      <c r="BS2" s="47">
        <v>45769</v>
      </c>
      <c r="BT2" s="47">
        <v>45770</v>
      </c>
      <c r="BU2" s="47">
        <v>45771</v>
      </c>
      <c r="BV2" s="47">
        <v>45772</v>
      </c>
      <c r="BW2" s="47">
        <v>45775</v>
      </c>
      <c r="BX2" s="47">
        <v>45776</v>
      </c>
      <c r="BY2" s="47">
        <v>45777</v>
      </c>
    </row>
    <row r="3" spans="1:77" x14ac:dyDescent="0.4">
      <c r="A3" s="1">
        <v>1</v>
      </c>
      <c r="B3" s="1" t="s">
        <v>56</v>
      </c>
      <c r="C3" s="3">
        <v>2250</v>
      </c>
      <c r="D3" s="25">
        <v>1</v>
      </c>
      <c r="E3" s="26" t="s">
        <v>75</v>
      </c>
      <c r="F3" s="33">
        <f>VLOOKUP(E3,工作表2!A:D,4,0)</f>
        <v>0</v>
      </c>
      <c r="G3" s="36">
        <v>297905</v>
      </c>
      <c r="H3" s="36">
        <v>297905</v>
      </c>
      <c r="I3" s="27">
        <v>297905</v>
      </c>
      <c r="J3" s="27">
        <v>297905</v>
      </c>
      <c r="K3" s="27">
        <v>297905</v>
      </c>
      <c r="L3" s="27">
        <v>297905</v>
      </c>
      <c r="M3" s="27">
        <v>297905</v>
      </c>
      <c r="N3" s="27">
        <v>297905</v>
      </c>
      <c r="O3" s="27">
        <v>297905</v>
      </c>
      <c r="P3" s="27">
        <v>297905</v>
      </c>
      <c r="Q3" s="27">
        <v>297905</v>
      </c>
      <c r="R3" s="27">
        <v>297905</v>
      </c>
      <c r="S3" s="27">
        <v>297905</v>
      </c>
      <c r="T3" s="27">
        <v>297905</v>
      </c>
      <c r="U3" s="27">
        <v>297905</v>
      </c>
      <c r="V3" s="27">
        <v>297905</v>
      </c>
      <c r="W3" s="27">
        <v>297905</v>
      </c>
      <c r="X3" s="27">
        <v>297905</v>
      </c>
      <c r="Y3" s="27">
        <v>297905</v>
      </c>
      <c r="Z3" s="27">
        <v>297905</v>
      </c>
      <c r="AA3" s="27">
        <v>297905</v>
      </c>
      <c r="AB3" s="27">
        <v>212905</v>
      </c>
      <c r="AC3" s="27">
        <v>212905</v>
      </c>
      <c r="AD3" s="27">
        <v>0</v>
      </c>
      <c r="AE3" s="27">
        <v>0</v>
      </c>
      <c r="AF3" s="27">
        <v>0</v>
      </c>
      <c r="AG3" s="27">
        <v>0</v>
      </c>
      <c r="AH3" s="27">
        <v>0</v>
      </c>
      <c r="AI3" s="27">
        <v>0</v>
      </c>
      <c r="AJ3" s="27">
        <v>0</v>
      </c>
      <c r="AK3" s="27">
        <v>0</v>
      </c>
      <c r="AL3" s="27">
        <v>0</v>
      </c>
      <c r="AM3" s="27">
        <v>0</v>
      </c>
      <c r="AN3" s="27">
        <v>0</v>
      </c>
      <c r="AO3" s="27">
        <v>0</v>
      </c>
      <c r="AP3" s="27">
        <v>0</v>
      </c>
      <c r="AQ3" s="27">
        <v>0</v>
      </c>
      <c r="AR3" s="27">
        <v>0</v>
      </c>
      <c r="AS3" s="27">
        <v>0</v>
      </c>
      <c r="AT3" s="27">
        <v>0</v>
      </c>
      <c r="AU3" s="27">
        <v>0</v>
      </c>
      <c r="AV3" s="27">
        <v>0</v>
      </c>
      <c r="AW3" s="27">
        <v>0</v>
      </c>
      <c r="AX3" s="27">
        <v>0</v>
      </c>
      <c r="AY3" s="27">
        <v>0</v>
      </c>
      <c r="AZ3" s="27">
        <v>0</v>
      </c>
      <c r="BA3" s="27">
        <v>0</v>
      </c>
      <c r="BB3" s="27">
        <v>0</v>
      </c>
      <c r="BC3" s="27">
        <v>0</v>
      </c>
      <c r="BD3" s="27">
        <v>0</v>
      </c>
      <c r="BE3" s="27">
        <v>0</v>
      </c>
      <c r="BF3" s="27">
        <v>0</v>
      </c>
      <c r="BG3" s="27">
        <v>0</v>
      </c>
      <c r="BH3" s="27">
        <v>0</v>
      </c>
      <c r="BI3" s="27">
        <v>0</v>
      </c>
      <c r="BJ3" s="27">
        <v>0</v>
      </c>
      <c r="BK3" s="27">
        <v>0</v>
      </c>
      <c r="BL3" s="27">
        <v>0</v>
      </c>
      <c r="BM3" s="27">
        <v>0</v>
      </c>
      <c r="BN3" s="27">
        <v>0</v>
      </c>
      <c r="BO3" s="27">
        <v>0</v>
      </c>
      <c r="BP3" s="27">
        <v>0</v>
      </c>
      <c r="BQ3" s="27">
        <v>0</v>
      </c>
      <c r="BR3" s="27">
        <v>0</v>
      </c>
      <c r="BS3" s="27">
        <v>0</v>
      </c>
      <c r="BT3" s="27">
        <v>0</v>
      </c>
      <c r="BU3" s="27">
        <v>0</v>
      </c>
      <c r="BV3" s="27">
        <v>0</v>
      </c>
      <c r="BW3" s="27">
        <v>0</v>
      </c>
      <c r="BX3" s="27">
        <v>0</v>
      </c>
      <c r="BY3" s="27">
        <v>0</v>
      </c>
    </row>
    <row r="4" spans="1:77" x14ac:dyDescent="0.4">
      <c r="A4" s="1">
        <v>1</v>
      </c>
      <c r="B4" s="1" t="s">
        <v>56</v>
      </c>
      <c r="C4" s="3">
        <v>2646</v>
      </c>
      <c r="D4" s="25">
        <v>2</v>
      </c>
      <c r="E4" s="26" t="s">
        <v>79</v>
      </c>
      <c r="F4" s="33">
        <f>VLOOKUP(E4,工作表2!A:D,4,0)</f>
        <v>9010128</v>
      </c>
      <c r="G4" s="36">
        <v>9010128</v>
      </c>
      <c r="H4" s="36">
        <v>9010128</v>
      </c>
      <c r="I4" s="27">
        <v>9102100</v>
      </c>
      <c r="J4" s="27">
        <v>8902100</v>
      </c>
      <c r="K4" s="27">
        <v>10002100</v>
      </c>
      <c r="L4" s="27">
        <v>9802100</v>
      </c>
      <c r="M4" s="27">
        <v>9602100</v>
      </c>
      <c r="N4" s="27">
        <v>9402100</v>
      </c>
      <c r="O4" s="27">
        <v>9202100</v>
      </c>
      <c r="P4" s="27">
        <v>9010128</v>
      </c>
      <c r="Q4" s="27">
        <v>9010128</v>
      </c>
      <c r="R4" s="27">
        <v>9010128</v>
      </c>
      <c r="S4" s="27">
        <v>9010128</v>
      </c>
      <c r="T4" s="27">
        <v>9010128</v>
      </c>
      <c r="U4" s="27">
        <v>9010128</v>
      </c>
      <c r="V4" s="27">
        <v>9010128</v>
      </c>
      <c r="W4" s="27">
        <v>9010128</v>
      </c>
      <c r="X4" s="27">
        <v>9010128</v>
      </c>
      <c r="Y4" s="27">
        <v>9010128</v>
      </c>
      <c r="Z4" s="27">
        <v>9010128</v>
      </c>
      <c r="AA4" s="27">
        <v>9010128</v>
      </c>
      <c r="AB4" s="27">
        <v>9010128</v>
      </c>
      <c r="AC4" s="27">
        <v>9010128</v>
      </c>
      <c r="AD4" s="27">
        <v>9010128</v>
      </c>
      <c r="AE4" s="27">
        <v>9010128</v>
      </c>
      <c r="AF4" s="27">
        <v>9010128</v>
      </c>
      <c r="AG4" s="27">
        <v>9010128</v>
      </c>
      <c r="AH4" s="27">
        <v>9010128</v>
      </c>
      <c r="AI4" s="27">
        <v>9010128</v>
      </c>
      <c r="AJ4" s="27">
        <v>9010128</v>
      </c>
      <c r="AK4" s="27">
        <v>9010128</v>
      </c>
      <c r="AL4" s="27">
        <v>9010128</v>
      </c>
      <c r="AM4" s="27">
        <v>9010128</v>
      </c>
      <c r="AN4" s="27">
        <v>9010128</v>
      </c>
      <c r="AO4" s="27">
        <v>9010128</v>
      </c>
      <c r="AP4" s="27">
        <v>9010128</v>
      </c>
      <c r="AQ4" s="27">
        <v>9010128</v>
      </c>
      <c r="AR4" s="27">
        <v>9010128</v>
      </c>
      <c r="AS4" s="27">
        <v>9010128</v>
      </c>
      <c r="AT4" s="27">
        <v>9010128</v>
      </c>
      <c r="AU4" s="27">
        <v>9010128</v>
      </c>
      <c r="AV4" s="27">
        <v>9010128</v>
      </c>
      <c r="AW4" s="27">
        <v>9010128</v>
      </c>
      <c r="AX4" s="27">
        <v>9010128</v>
      </c>
      <c r="AY4" s="27">
        <v>9010128</v>
      </c>
      <c r="AZ4" s="27">
        <v>9010128</v>
      </c>
      <c r="BA4" s="27">
        <v>9010128</v>
      </c>
      <c r="BB4" s="27">
        <v>9010128</v>
      </c>
      <c r="BC4" s="27">
        <v>9010128</v>
      </c>
      <c r="BD4" s="27">
        <v>9010128</v>
      </c>
      <c r="BE4" s="27">
        <v>9010128</v>
      </c>
      <c r="BF4" s="27">
        <v>9010128</v>
      </c>
      <c r="BG4" s="27">
        <v>9010128</v>
      </c>
      <c r="BH4" s="27">
        <v>9010128</v>
      </c>
      <c r="BI4" s="27">
        <v>9010128</v>
      </c>
      <c r="BJ4" s="27">
        <v>9010128</v>
      </c>
      <c r="BK4" s="27">
        <v>9010128</v>
      </c>
      <c r="BL4" s="27">
        <v>9010128</v>
      </c>
      <c r="BM4" s="27">
        <v>9010128</v>
      </c>
      <c r="BN4" s="27">
        <v>9010128</v>
      </c>
      <c r="BO4" s="27">
        <v>9010128</v>
      </c>
      <c r="BP4" s="27">
        <v>9010128</v>
      </c>
      <c r="BQ4" s="27">
        <v>9010128</v>
      </c>
      <c r="BR4" s="27">
        <v>9010128</v>
      </c>
      <c r="BS4" s="27">
        <v>9010128</v>
      </c>
      <c r="BT4" s="27">
        <v>9010128</v>
      </c>
      <c r="BU4" s="27">
        <v>9010128</v>
      </c>
      <c r="BV4" s="27">
        <v>9010128</v>
      </c>
      <c r="BW4" s="27">
        <v>9010128</v>
      </c>
      <c r="BX4" s="27">
        <v>9010128</v>
      </c>
      <c r="BY4" s="27">
        <v>9010128</v>
      </c>
    </row>
    <row r="5" spans="1:77" x14ac:dyDescent="0.4">
      <c r="A5" s="1">
        <v>1</v>
      </c>
      <c r="B5" s="1" t="s">
        <v>56</v>
      </c>
      <c r="C5" s="2">
        <v>4439</v>
      </c>
      <c r="D5" s="25">
        <v>3</v>
      </c>
      <c r="E5" s="26" t="s">
        <v>76</v>
      </c>
      <c r="F5" s="33">
        <f>VLOOKUP(E5,工作表2!A:D,4,0)</f>
        <v>1807000</v>
      </c>
      <c r="G5" s="36">
        <v>1629000</v>
      </c>
      <c r="H5" s="36">
        <v>1629000</v>
      </c>
      <c r="I5" s="27">
        <v>1629000</v>
      </c>
      <c r="J5" s="27">
        <v>1629000</v>
      </c>
      <c r="K5" s="27">
        <v>1629000</v>
      </c>
      <c r="L5" s="27">
        <v>1629000</v>
      </c>
      <c r="M5" s="27">
        <v>1629000</v>
      </c>
      <c r="N5" s="27">
        <v>1629000</v>
      </c>
      <c r="O5" s="27">
        <v>1629000</v>
      </c>
      <c r="P5" s="27">
        <v>1629000</v>
      </c>
      <c r="Q5" s="27">
        <v>1629000</v>
      </c>
      <c r="R5" s="27">
        <v>1629000</v>
      </c>
      <c r="S5" s="27">
        <v>1629000</v>
      </c>
      <c r="T5" s="27">
        <v>1629000</v>
      </c>
      <c r="U5" s="27">
        <v>1629000</v>
      </c>
      <c r="V5" s="27">
        <v>1629000</v>
      </c>
      <c r="W5" s="27">
        <v>1629000</v>
      </c>
      <c r="X5" s="27">
        <v>1629000</v>
      </c>
      <c r="Y5" s="27">
        <v>1629000</v>
      </c>
      <c r="Z5" s="27">
        <v>1629000</v>
      </c>
      <c r="AA5" s="27">
        <v>1629000</v>
      </c>
      <c r="AB5" s="27">
        <v>1639000</v>
      </c>
      <c r="AC5" s="27">
        <v>1639000</v>
      </c>
      <c r="AD5" s="27">
        <v>1736000</v>
      </c>
      <c r="AE5" s="27">
        <v>1736000</v>
      </c>
      <c r="AF5" s="27">
        <v>1736000</v>
      </c>
      <c r="AG5" s="27">
        <v>1736000</v>
      </c>
      <c r="AH5" s="27">
        <v>1736000</v>
      </c>
      <c r="AI5" s="27">
        <v>1736000</v>
      </c>
      <c r="AJ5" s="27">
        <v>1736000</v>
      </c>
      <c r="AK5" s="27">
        <v>1736000</v>
      </c>
      <c r="AL5" s="27">
        <v>1736000</v>
      </c>
      <c r="AM5" s="27">
        <v>1736000</v>
      </c>
      <c r="AN5" s="27">
        <v>1736000</v>
      </c>
      <c r="AO5" s="27">
        <v>1736000</v>
      </c>
      <c r="AP5" s="27">
        <v>1736000</v>
      </c>
      <c r="AQ5" s="27">
        <v>1736000</v>
      </c>
      <c r="AR5" s="27">
        <v>1736000</v>
      </c>
      <c r="AS5" s="27">
        <v>1736000</v>
      </c>
      <c r="AT5" s="27">
        <v>1736000</v>
      </c>
      <c r="AU5" s="27">
        <v>1736000</v>
      </c>
      <c r="AV5" s="27">
        <v>1736000</v>
      </c>
      <c r="AW5" s="27">
        <v>1736000</v>
      </c>
      <c r="AX5" s="27">
        <v>1736000</v>
      </c>
      <c r="AY5" s="27">
        <v>1736000</v>
      </c>
      <c r="AZ5" s="27">
        <v>1736000</v>
      </c>
      <c r="BA5" s="27">
        <v>1738000</v>
      </c>
      <c r="BB5" s="27">
        <v>1739000</v>
      </c>
      <c r="BC5" s="27">
        <v>1741000</v>
      </c>
      <c r="BD5" s="27">
        <v>1766000</v>
      </c>
      <c r="BE5" s="27">
        <v>1801000</v>
      </c>
      <c r="BF5" s="27">
        <v>1801000</v>
      </c>
      <c r="BG5" s="27">
        <v>1801000</v>
      </c>
      <c r="BH5" s="27">
        <v>1801000</v>
      </c>
      <c r="BI5" s="27">
        <v>1801000</v>
      </c>
      <c r="BJ5" s="27">
        <v>1801000</v>
      </c>
      <c r="BK5" s="27">
        <v>1801000</v>
      </c>
      <c r="BL5" s="27">
        <v>1802000</v>
      </c>
      <c r="BM5" s="27">
        <v>1802000</v>
      </c>
      <c r="BN5" s="27">
        <v>1802000</v>
      </c>
      <c r="BO5" s="27">
        <v>1803000</v>
      </c>
      <c r="BP5" s="27">
        <v>1804000</v>
      </c>
      <c r="BQ5" s="27">
        <v>1804000</v>
      </c>
      <c r="BR5" s="27">
        <v>1804000</v>
      </c>
      <c r="BS5" s="27">
        <v>1805000</v>
      </c>
      <c r="BT5" s="27">
        <v>1806000</v>
      </c>
      <c r="BU5" s="27">
        <v>1806000</v>
      </c>
      <c r="BV5" s="27">
        <v>1806000</v>
      </c>
      <c r="BW5" s="27">
        <v>1806000</v>
      </c>
      <c r="BX5" s="27">
        <v>1806000</v>
      </c>
      <c r="BY5" s="27">
        <v>1806000</v>
      </c>
    </row>
    <row r="6" spans="1:77" x14ac:dyDescent="0.4">
      <c r="A6" s="1">
        <v>1</v>
      </c>
      <c r="B6" s="1" t="s">
        <v>56</v>
      </c>
      <c r="C6" s="3">
        <v>6958</v>
      </c>
      <c r="D6" s="25">
        <v>4</v>
      </c>
      <c r="E6" s="26" t="s">
        <v>83</v>
      </c>
      <c r="F6" s="33">
        <f>VLOOKUP(E6,工作表2!A:D,4,0)</f>
        <v>1006000</v>
      </c>
      <c r="G6" s="36">
        <v>1006000</v>
      </c>
      <c r="H6" s="36">
        <v>1006000</v>
      </c>
      <c r="I6" s="27">
        <v>1006000</v>
      </c>
      <c r="J6" s="27">
        <v>1006000</v>
      </c>
      <c r="K6" s="27">
        <v>1006000</v>
      </c>
      <c r="L6" s="27">
        <v>1006000</v>
      </c>
      <c r="M6" s="27">
        <v>1006000</v>
      </c>
      <c r="N6" s="27">
        <v>1006000</v>
      </c>
      <c r="O6" s="27">
        <v>1006000</v>
      </c>
      <c r="P6" s="27">
        <v>1006000</v>
      </c>
      <c r="Q6" s="27">
        <v>1006000</v>
      </c>
      <c r="R6" s="27">
        <v>1006000</v>
      </c>
      <c r="S6" s="27">
        <v>1006000</v>
      </c>
      <c r="T6" s="27">
        <v>1006000</v>
      </c>
      <c r="U6" s="27">
        <v>1006000</v>
      </c>
      <c r="V6" s="27">
        <v>1006000</v>
      </c>
      <c r="W6" s="27">
        <v>1006000</v>
      </c>
      <c r="X6" s="27">
        <v>1006000</v>
      </c>
      <c r="Y6" s="27">
        <v>1006000</v>
      </c>
      <c r="Z6" s="27">
        <v>1006000</v>
      </c>
      <c r="AA6" s="27">
        <v>1006000</v>
      </c>
      <c r="AB6" s="27">
        <v>1006000</v>
      </c>
      <c r="AC6" s="27">
        <v>1006000</v>
      </c>
      <c r="AD6" s="27">
        <v>1006000</v>
      </c>
      <c r="AE6" s="27">
        <v>1006000</v>
      </c>
      <c r="AF6" s="27">
        <v>1006000</v>
      </c>
      <c r="AG6" s="27">
        <v>1006000</v>
      </c>
      <c r="AH6" s="27">
        <v>1006000</v>
      </c>
      <c r="AI6" s="27">
        <v>1006000</v>
      </c>
      <c r="AJ6" s="27">
        <v>1006000</v>
      </c>
      <c r="AK6" s="27">
        <v>1006000</v>
      </c>
      <c r="AL6" s="27">
        <v>1006000</v>
      </c>
      <c r="AM6" s="27">
        <v>1006000</v>
      </c>
      <c r="AN6" s="27">
        <v>1006000</v>
      </c>
      <c r="AO6" s="27">
        <v>1006000</v>
      </c>
      <c r="AP6" s="27">
        <v>1006000</v>
      </c>
      <c r="AQ6" s="27">
        <v>1006000</v>
      </c>
      <c r="AR6" s="27">
        <v>1006000</v>
      </c>
      <c r="AS6" s="27">
        <v>1006000</v>
      </c>
      <c r="AT6" s="27">
        <v>1006000</v>
      </c>
      <c r="AU6" s="27">
        <v>1006000</v>
      </c>
      <c r="AV6" s="27">
        <v>1006000</v>
      </c>
      <c r="AW6" s="27">
        <v>1006000</v>
      </c>
      <c r="AX6" s="27">
        <v>1006000</v>
      </c>
      <c r="AY6" s="27">
        <v>1006000</v>
      </c>
      <c r="AZ6" s="27">
        <v>1006000</v>
      </c>
      <c r="BA6" s="27">
        <v>1006000</v>
      </c>
      <c r="BB6" s="27">
        <v>1006000</v>
      </c>
      <c r="BC6" s="27">
        <v>1006000</v>
      </c>
      <c r="BD6" s="27">
        <v>1006000</v>
      </c>
      <c r="BE6" s="27">
        <v>1006000</v>
      </c>
      <c r="BF6" s="27">
        <v>1006000</v>
      </c>
      <c r="BG6" s="27">
        <v>1006000</v>
      </c>
      <c r="BH6" s="27">
        <v>1006000</v>
      </c>
      <c r="BI6" s="27">
        <v>1006000</v>
      </c>
      <c r="BJ6" s="27">
        <v>1006000</v>
      </c>
      <c r="BK6" s="27">
        <v>1006000</v>
      </c>
      <c r="BL6" s="27">
        <v>1006000</v>
      </c>
      <c r="BM6" s="27">
        <v>1006000</v>
      </c>
      <c r="BN6" s="27">
        <v>1006000</v>
      </c>
      <c r="BO6" s="27">
        <v>1006000</v>
      </c>
      <c r="BP6" s="27">
        <v>1006000</v>
      </c>
      <c r="BQ6" s="27">
        <v>1006000</v>
      </c>
      <c r="BR6" s="27">
        <v>1006000</v>
      </c>
      <c r="BS6" s="27">
        <v>1006000</v>
      </c>
      <c r="BT6" s="27">
        <v>1006000</v>
      </c>
      <c r="BU6" s="27">
        <v>1006000</v>
      </c>
      <c r="BV6" s="27">
        <v>1006000</v>
      </c>
      <c r="BW6" s="27">
        <v>1006000</v>
      </c>
      <c r="BX6" s="27">
        <v>1006000</v>
      </c>
      <c r="BY6" s="27">
        <v>1006000</v>
      </c>
    </row>
    <row r="7" spans="1:77" x14ac:dyDescent="0.4">
      <c r="A7" s="1">
        <v>2</v>
      </c>
      <c r="B7" s="1" t="s">
        <v>57</v>
      </c>
      <c r="C7" s="3">
        <v>6747</v>
      </c>
      <c r="D7" s="25">
        <v>5</v>
      </c>
      <c r="E7" s="26" t="s">
        <v>77</v>
      </c>
      <c r="F7" s="33">
        <f>VLOOKUP(E7,工作表2!A:D,4,0)</f>
        <v>0</v>
      </c>
      <c r="G7" s="36">
        <v>80962</v>
      </c>
      <c r="H7" s="36">
        <v>80962</v>
      </c>
      <c r="I7" s="27">
        <v>80962</v>
      </c>
      <c r="J7" s="27">
        <v>80962</v>
      </c>
      <c r="K7" s="27">
        <v>80962</v>
      </c>
      <c r="L7" s="27">
        <v>80962</v>
      </c>
      <c r="M7" s="27">
        <v>80962</v>
      </c>
      <c r="N7" s="27">
        <v>80962</v>
      </c>
      <c r="O7" s="27">
        <v>80962</v>
      </c>
      <c r="P7" s="27">
        <v>80962</v>
      </c>
      <c r="Q7" s="27">
        <v>80962</v>
      </c>
      <c r="R7" s="27">
        <v>80962</v>
      </c>
      <c r="S7" s="27">
        <v>80962</v>
      </c>
      <c r="T7" s="27">
        <v>80962</v>
      </c>
      <c r="U7" s="27">
        <v>80962</v>
      </c>
      <c r="V7" s="27">
        <v>80962</v>
      </c>
      <c r="W7" s="27">
        <v>80962</v>
      </c>
      <c r="X7" s="27">
        <v>80962</v>
      </c>
      <c r="Y7" s="27">
        <v>80962</v>
      </c>
      <c r="Z7" s="27">
        <v>80962</v>
      </c>
      <c r="AA7" s="27">
        <v>80962</v>
      </c>
      <c r="AB7" s="27">
        <v>80962</v>
      </c>
      <c r="AC7" s="27">
        <v>80962</v>
      </c>
      <c r="AD7" s="27">
        <v>80962</v>
      </c>
      <c r="AE7" s="27">
        <v>80962</v>
      </c>
      <c r="AF7" s="27">
        <v>80962</v>
      </c>
      <c r="AG7" s="27">
        <v>80962</v>
      </c>
      <c r="AH7" s="27">
        <v>80962</v>
      </c>
      <c r="AI7" s="27">
        <v>80962</v>
      </c>
      <c r="AJ7" s="27">
        <v>80962</v>
      </c>
      <c r="AK7" s="27">
        <v>80962</v>
      </c>
      <c r="AL7" s="27">
        <v>80962</v>
      </c>
      <c r="AM7" s="27">
        <v>80962</v>
      </c>
      <c r="AN7" s="27">
        <v>80962</v>
      </c>
      <c r="AO7" s="27">
        <v>80962</v>
      </c>
      <c r="AP7" s="27">
        <v>80962</v>
      </c>
      <c r="AQ7" s="27">
        <v>80962</v>
      </c>
      <c r="AR7" s="27">
        <v>80962</v>
      </c>
      <c r="AS7" s="27">
        <v>80962</v>
      </c>
      <c r="AT7" s="27">
        <v>80962</v>
      </c>
      <c r="AU7" s="27">
        <v>80962</v>
      </c>
      <c r="AV7" s="27">
        <v>80962</v>
      </c>
      <c r="AW7" s="27">
        <v>80962</v>
      </c>
      <c r="AX7" s="27">
        <v>80962</v>
      </c>
      <c r="AY7" s="27">
        <v>80962</v>
      </c>
      <c r="AZ7" s="27">
        <v>80962</v>
      </c>
      <c r="BA7" s="27">
        <v>80962</v>
      </c>
      <c r="BB7" s="27">
        <v>80962</v>
      </c>
      <c r="BC7" s="27">
        <v>80962</v>
      </c>
      <c r="BD7" s="27">
        <v>80962</v>
      </c>
      <c r="BE7" s="27">
        <v>80962</v>
      </c>
      <c r="BF7" s="27">
        <v>80962</v>
      </c>
      <c r="BG7" s="27">
        <v>80962</v>
      </c>
      <c r="BH7" s="27">
        <v>80962</v>
      </c>
      <c r="BI7" s="27">
        <v>80962</v>
      </c>
      <c r="BJ7" s="27">
        <v>80962</v>
      </c>
      <c r="BK7" s="27">
        <v>80962</v>
      </c>
      <c r="BL7" s="27">
        <v>80962</v>
      </c>
      <c r="BM7" s="27">
        <v>80962</v>
      </c>
      <c r="BN7" s="27">
        <v>80962</v>
      </c>
      <c r="BO7" s="27">
        <v>80962</v>
      </c>
      <c r="BP7" s="27">
        <v>80962</v>
      </c>
      <c r="BQ7" s="27">
        <v>80962</v>
      </c>
      <c r="BR7" s="27">
        <v>80962</v>
      </c>
      <c r="BS7" s="27">
        <v>80962</v>
      </c>
      <c r="BT7" s="27">
        <v>80962</v>
      </c>
      <c r="BU7" s="27">
        <v>80962</v>
      </c>
      <c r="BV7" s="27">
        <v>80962</v>
      </c>
      <c r="BW7" s="27">
        <v>80962</v>
      </c>
      <c r="BX7" s="27">
        <v>80962</v>
      </c>
      <c r="BY7" s="27">
        <v>80962</v>
      </c>
    </row>
    <row r="8" spans="1:77" x14ac:dyDescent="0.4">
      <c r="A8" s="1">
        <v>3</v>
      </c>
      <c r="B8" s="1" t="s">
        <v>58</v>
      </c>
      <c r="C8" s="3">
        <v>2248</v>
      </c>
      <c r="D8" s="25">
        <v>6</v>
      </c>
      <c r="E8" s="26" t="s">
        <v>78</v>
      </c>
      <c r="F8" s="33">
        <f>VLOOKUP(E8,工作表2!A:D,4,0)</f>
        <v>1823000</v>
      </c>
      <c r="G8" s="36">
        <v>1800000</v>
      </c>
      <c r="H8" s="36">
        <v>1800000</v>
      </c>
      <c r="I8" s="27">
        <v>1800000</v>
      </c>
      <c r="J8" s="27">
        <v>1800000</v>
      </c>
      <c r="K8" s="27">
        <v>1800000</v>
      </c>
      <c r="L8" s="27">
        <v>1800000</v>
      </c>
      <c r="M8" s="27">
        <v>1800000</v>
      </c>
      <c r="N8" s="27">
        <v>1800000</v>
      </c>
      <c r="O8" s="27">
        <v>1800000</v>
      </c>
      <c r="P8" s="27">
        <v>1800000</v>
      </c>
      <c r="Q8" s="27">
        <v>1800000</v>
      </c>
      <c r="R8" s="27">
        <v>1800000</v>
      </c>
      <c r="S8" s="27">
        <v>1800000</v>
      </c>
      <c r="T8" s="27">
        <v>1800000</v>
      </c>
      <c r="U8" s="27">
        <v>1800000</v>
      </c>
      <c r="V8" s="27">
        <v>1800000</v>
      </c>
      <c r="W8" s="27">
        <v>1800000</v>
      </c>
      <c r="X8" s="27">
        <v>1800000</v>
      </c>
      <c r="Y8" s="27">
        <v>1800000</v>
      </c>
      <c r="Z8" s="27">
        <v>1800000</v>
      </c>
      <c r="AA8" s="27">
        <v>1800000</v>
      </c>
      <c r="AB8" s="27">
        <v>1800000</v>
      </c>
      <c r="AC8" s="27">
        <v>1800000</v>
      </c>
      <c r="AD8" s="27">
        <v>1780000</v>
      </c>
      <c r="AE8" s="27">
        <v>1771000</v>
      </c>
      <c r="AF8" s="27">
        <v>1771000</v>
      </c>
      <c r="AG8" s="27">
        <v>1663000</v>
      </c>
      <c r="AH8" s="27">
        <v>1663000</v>
      </c>
      <c r="AI8" s="27">
        <v>1663000</v>
      </c>
      <c r="AJ8" s="27">
        <v>1663000</v>
      </c>
      <c r="AK8" s="27">
        <v>1663000</v>
      </c>
      <c r="AL8" s="27">
        <v>1663000</v>
      </c>
      <c r="AM8" s="27">
        <v>1663000</v>
      </c>
      <c r="AN8" s="27">
        <v>1823000</v>
      </c>
      <c r="AO8" s="27">
        <v>1823000</v>
      </c>
      <c r="AP8" s="27">
        <v>1823000</v>
      </c>
      <c r="AQ8" s="27">
        <v>1823000</v>
      </c>
      <c r="AR8" s="27">
        <v>1823000</v>
      </c>
      <c r="AS8" s="27">
        <v>1823000</v>
      </c>
      <c r="AT8" s="27">
        <v>1823000</v>
      </c>
      <c r="AU8" s="27">
        <v>1823000</v>
      </c>
      <c r="AV8" s="27">
        <v>1823000</v>
      </c>
      <c r="AW8" s="27">
        <v>1823000</v>
      </c>
      <c r="AX8" s="27">
        <v>1823000</v>
      </c>
      <c r="AY8" s="27">
        <v>1823000</v>
      </c>
      <c r="AZ8" s="27">
        <v>1823000</v>
      </c>
      <c r="BA8" s="27">
        <v>1823000</v>
      </c>
      <c r="BB8" s="27">
        <v>1823000</v>
      </c>
      <c r="BC8" s="27">
        <v>1823000</v>
      </c>
      <c r="BD8" s="27">
        <v>1823000</v>
      </c>
      <c r="BE8" s="27">
        <v>1823000</v>
      </c>
      <c r="BF8" s="27">
        <v>1823000</v>
      </c>
      <c r="BG8" s="27">
        <v>1823000</v>
      </c>
      <c r="BH8" s="27">
        <v>1823000</v>
      </c>
      <c r="BI8" s="27">
        <v>1823000</v>
      </c>
      <c r="BJ8" s="27">
        <v>1823000</v>
      </c>
      <c r="BK8" s="27">
        <v>1823000</v>
      </c>
      <c r="BL8" s="27">
        <v>1823000</v>
      </c>
      <c r="BM8" s="27">
        <v>1823000</v>
      </c>
      <c r="BN8" s="27">
        <v>1823000</v>
      </c>
      <c r="BO8" s="27">
        <v>1823000</v>
      </c>
      <c r="BP8" s="27">
        <v>1823000</v>
      </c>
      <c r="BQ8" s="27">
        <v>1823000</v>
      </c>
      <c r="BR8" s="27">
        <v>1823000</v>
      </c>
      <c r="BS8" s="27">
        <v>1823000</v>
      </c>
      <c r="BT8" s="27">
        <v>1823000</v>
      </c>
      <c r="BU8" s="27">
        <v>1823000</v>
      </c>
      <c r="BV8" s="27">
        <v>1823000</v>
      </c>
      <c r="BW8" s="27">
        <v>1823000</v>
      </c>
      <c r="BX8" s="27">
        <v>1823000</v>
      </c>
      <c r="BY8" s="27">
        <v>1823000</v>
      </c>
    </row>
    <row r="9" spans="1:77" x14ac:dyDescent="0.4">
      <c r="A9" s="1">
        <v>3</v>
      </c>
      <c r="B9" s="1" t="s">
        <v>58</v>
      </c>
      <c r="C9" s="3">
        <v>2761</v>
      </c>
      <c r="D9" s="25">
        <v>7</v>
      </c>
      <c r="E9" s="26" t="s">
        <v>80</v>
      </c>
      <c r="F9" s="33">
        <f>VLOOKUP(E9,工作表2!A:D,4,0)</f>
        <v>1006279</v>
      </c>
      <c r="G9" s="36">
        <v>923279</v>
      </c>
      <c r="H9" s="36">
        <v>923279</v>
      </c>
      <c r="I9" s="27">
        <v>923279</v>
      </c>
      <c r="J9" s="27">
        <v>923279</v>
      </c>
      <c r="K9" s="27">
        <v>923279</v>
      </c>
      <c r="L9" s="27">
        <v>923279</v>
      </c>
      <c r="M9" s="27">
        <v>923279</v>
      </c>
      <c r="N9" s="27">
        <v>923279</v>
      </c>
      <c r="O9" s="27">
        <v>923279</v>
      </c>
      <c r="P9" s="27">
        <v>923279</v>
      </c>
      <c r="Q9" s="27">
        <v>923279</v>
      </c>
      <c r="R9" s="27">
        <v>923279</v>
      </c>
      <c r="S9" s="27">
        <v>923279</v>
      </c>
      <c r="T9" s="27">
        <v>923279</v>
      </c>
      <c r="U9" s="27">
        <v>923279</v>
      </c>
      <c r="V9" s="27">
        <v>923279</v>
      </c>
      <c r="W9" s="27">
        <v>923279</v>
      </c>
      <c r="X9" s="27">
        <v>923279</v>
      </c>
      <c r="Y9" s="27">
        <v>923279</v>
      </c>
      <c r="Z9" s="27">
        <v>923279</v>
      </c>
      <c r="AA9" s="27">
        <v>923279</v>
      </c>
      <c r="AB9" s="27">
        <v>923279</v>
      </c>
      <c r="AC9" s="27">
        <v>923279</v>
      </c>
      <c r="AD9" s="27">
        <v>923279</v>
      </c>
      <c r="AE9" s="27">
        <v>923279</v>
      </c>
      <c r="AF9" s="27">
        <v>923279</v>
      </c>
      <c r="AG9" s="27">
        <v>923279</v>
      </c>
      <c r="AH9" s="27">
        <v>923279</v>
      </c>
      <c r="AI9" s="27">
        <v>923279</v>
      </c>
      <c r="AJ9" s="27">
        <v>923279</v>
      </c>
      <c r="AK9" s="27">
        <v>923279</v>
      </c>
      <c r="AL9" s="27">
        <v>923279</v>
      </c>
      <c r="AM9" s="27">
        <v>923279</v>
      </c>
      <c r="AN9" s="27">
        <v>923279</v>
      </c>
      <c r="AO9" s="27">
        <v>923279</v>
      </c>
      <c r="AP9" s="27">
        <v>923279</v>
      </c>
      <c r="AQ9" s="27">
        <v>923279</v>
      </c>
      <c r="AR9" s="27">
        <v>923279</v>
      </c>
      <c r="AS9" s="27">
        <v>923279</v>
      </c>
      <c r="AT9" s="27">
        <v>923279</v>
      </c>
      <c r="AU9" s="27">
        <v>923279</v>
      </c>
      <c r="AV9" s="27">
        <v>923279</v>
      </c>
      <c r="AW9" s="27">
        <v>923279</v>
      </c>
      <c r="AX9" s="27">
        <v>923279</v>
      </c>
      <c r="AY9" s="27">
        <v>923279</v>
      </c>
      <c r="AZ9" s="27">
        <v>923279</v>
      </c>
      <c r="BA9" s="27">
        <v>923279</v>
      </c>
      <c r="BB9" s="27">
        <v>923279</v>
      </c>
      <c r="BC9" s="27">
        <v>923279</v>
      </c>
      <c r="BD9" s="27">
        <v>923279</v>
      </c>
      <c r="BE9" s="27">
        <v>923279</v>
      </c>
      <c r="BF9" s="27">
        <v>923279</v>
      </c>
      <c r="BG9" s="27">
        <v>923279</v>
      </c>
      <c r="BH9" s="27">
        <v>923279</v>
      </c>
      <c r="BI9" s="27">
        <v>923279</v>
      </c>
      <c r="BJ9" s="27">
        <v>932279</v>
      </c>
      <c r="BK9" s="27">
        <v>932279</v>
      </c>
      <c r="BL9" s="27">
        <v>932279</v>
      </c>
      <c r="BM9" s="27">
        <v>932279</v>
      </c>
      <c r="BN9" s="27">
        <v>937279</v>
      </c>
      <c r="BO9" s="27">
        <v>940279</v>
      </c>
      <c r="BP9" s="27">
        <v>940279</v>
      </c>
      <c r="BQ9" s="27">
        <v>940279</v>
      </c>
      <c r="BR9" s="27">
        <v>942279</v>
      </c>
      <c r="BS9" s="27">
        <v>944279</v>
      </c>
      <c r="BT9" s="27">
        <v>944279</v>
      </c>
      <c r="BU9" s="27">
        <v>944279</v>
      </c>
      <c r="BV9" s="27">
        <v>944279</v>
      </c>
      <c r="BW9" s="27">
        <v>947279</v>
      </c>
      <c r="BX9" s="27">
        <v>947279</v>
      </c>
      <c r="BY9" s="27">
        <v>947279</v>
      </c>
    </row>
    <row r="10" spans="1:77" x14ac:dyDescent="0.4">
      <c r="A10" s="1">
        <v>3</v>
      </c>
      <c r="B10" s="1" t="s">
        <v>58</v>
      </c>
      <c r="C10" s="3">
        <v>4570</v>
      </c>
      <c r="D10" s="25">
        <v>8</v>
      </c>
      <c r="E10" s="26" t="s">
        <v>81</v>
      </c>
      <c r="F10" s="33">
        <f>VLOOKUP(E10,工作表2!A:D,4,0)</f>
        <v>1000000</v>
      </c>
      <c r="G10" s="36">
        <v>1000000</v>
      </c>
      <c r="H10" s="36">
        <v>1000000</v>
      </c>
      <c r="I10" s="27">
        <v>1000000</v>
      </c>
      <c r="J10" s="27">
        <v>1000000</v>
      </c>
      <c r="K10" s="27">
        <v>1000000</v>
      </c>
      <c r="L10" s="27">
        <v>1000000</v>
      </c>
      <c r="M10" s="27">
        <v>1000000</v>
      </c>
      <c r="N10" s="27">
        <v>1000000</v>
      </c>
      <c r="O10" s="27">
        <v>1000000</v>
      </c>
      <c r="P10" s="27">
        <v>1000000</v>
      </c>
      <c r="Q10" s="27">
        <v>1000000</v>
      </c>
      <c r="R10" s="27">
        <v>1000000</v>
      </c>
      <c r="S10" s="27">
        <v>1000000</v>
      </c>
      <c r="T10" s="27">
        <v>1000000</v>
      </c>
      <c r="U10" s="27">
        <v>1000000</v>
      </c>
      <c r="V10" s="27">
        <v>1000000</v>
      </c>
      <c r="W10" s="27">
        <v>1000000</v>
      </c>
      <c r="X10" s="27">
        <v>1000000</v>
      </c>
      <c r="Y10" s="27">
        <v>1000000</v>
      </c>
      <c r="Z10" s="27">
        <v>1000000</v>
      </c>
      <c r="AA10" s="27">
        <v>1000000</v>
      </c>
      <c r="AB10" s="27">
        <v>1000000</v>
      </c>
      <c r="AC10" s="27">
        <v>1000000</v>
      </c>
      <c r="AD10" s="27">
        <v>1000000</v>
      </c>
      <c r="AE10" s="27">
        <v>1000000</v>
      </c>
      <c r="AF10" s="27">
        <v>1000000</v>
      </c>
      <c r="AG10" s="27">
        <v>1000000</v>
      </c>
      <c r="AH10" s="27">
        <v>1000000</v>
      </c>
      <c r="AI10" s="27">
        <v>1000000</v>
      </c>
      <c r="AJ10" s="27">
        <v>1000000</v>
      </c>
      <c r="AK10" s="27">
        <v>1000000</v>
      </c>
      <c r="AL10" s="27">
        <v>1000000</v>
      </c>
      <c r="AM10" s="27">
        <v>1000000</v>
      </c>
      <c r="AN10" s="27">
        <v>1000000</v>
      </c>
      <c r="AO10" s="27">
        <v>1000000</v>
      </c>
      <c r="AP10" s="27">
        <v>1000000</v>
      </c>
      <c r="AQ10" s="27">
        <v>1000000</v>
      </c>
      <c r="AR10" s="27">
        <v>1000000</v>
      </c>
      <c r="AS10" s="27">
        <v>1000000</v>
      </c>
      <c r="AT10" s="27">
        <v>1000000</v>
      </c>
      <c r="AU10" s="27">
        <v>1000000</v>
      </c>
      <c r="AV10" s="27">
        <v>1000000</v>
      </c>
      <c r="AW10" s="27">
        <v>1000000</v>
      </c>
      <c r="AX10" s="27">
        <v>1000000</v>
      </c>
      <c r="AY10" s="27">
        <v>1000000</v>
      </c>
      <c r="AZ10" s="27">
        <v>1000000</v>
      </c>
      <c r="BA10" s="27">
        <v>1000000</v>
      </c>
      <c r="BB10" s="27">
        <v>1000000</v>
      </c>
      <c r="BC10" s="27">
        <v>1000000</v>
      </c>
      <c r="BD10" s="27">
        <v>1000000</v>
      </c>
      <c r="BE10" s="27">
        <v>1000000</v>
      </c>
      <c r="BF10" s="27">
        <v>1000000</v>
      </c>
      <c r="BG10" s="27">
        <v>1000000</v>
      </c>
      <c r="BH10" s="27">
        <v>1000000</v>
      </c>
      <c r="BI10" s="27">
        <v>1000000</v>
      </c>
      <c r="BJ10" s="27">
        <v>1000000</v>
      </c>
      <c r="BK10" s="27">
        <v>1000000</v>
      </c>
      <c r="BL10" s="27">
        <v>1000000</v>
      </c>
      <c r="BM10" s="27">
        <v>1000000</v>
      </c>
      <c r="BN10" s="27">
        <v>1000000</v>
      </c>
      <c r="BO10" s="27">
        <v>1000000</v>
      </c>
      <c r="BP10" s="27">
        <v>1000000</v>
      </c>
      <c r="BQ10" s="27">
        <v>1000000</v>
      </c>
      <c r="BR10" s="27">
        <v>1000000</v>
      </c>
      <c r="BS10" s="27">
        <v>1000000</v>
      </c>
      <c r="BT10" s="27">
        <v>1000000</v>
      </c>
      <c r="BU10" s="27">
        <v>1000000</v>
      </c>
      <c r="BV10" s="27">
        <v>1000000</v>
      </c>
      <c r="BW10" s="27">
        <v>1000000</v>
      </c>
      <c r="BX10" s="27">
        <v>1000000</v>
      </c>
      <c r="BY10" s="27">
        <v>1000000</v>
      </c>
    </row>
    <row r="11" spans="1:77" x14ac:dyDescent="0.4">
      <c r="A11" s="1">
        <v>3</v>
      </c>
      <c r="B11" s="1" t="s">
        <v>58</v>
      </c>
      <c r="C11" s="1">
        <v>6738</v>
      </c>
      <c r="D11" s="25">
        <v>9</v>
      </c>
      <c r="E11" s="26" t="s">
        <v>82</v>
      </c>
      <c r="F11" s="33">
        <f>VLOOKUP(E11,工作表2!A:D,4,0)</f>
        <v>596301</v>
      </c>
      <c r="G11" s="36">
        <v>596301</v>
      </c>
      <c r="H11" s="36">
        <v>596301</v>
      </c>
      <c r="I11" s="27">
        <v>596301</v>
      </c>
      <c r="J11" s="27">
        <v>596301</v>
      </c>
      <c r="K11" s="27">
        <v>596301</v>
      </c>
      <c r="L11" s="27">
        <v>596301</v>
      </c>
      <c r="M11" s="27">
        <v>596301</v>
      </c>
      <c r="N11" s="27">
        <v>596301</v>
      </c>
      <c r="O11" s="27">
        <v>596301</v>
      </c>
      <c r="P11" s="27">
        <v>596301</v>
      </c>
      <c r="Q11" s="27">
        <v>596301</v>
      </c>
      <c r="R11" s="27">
        <v>596301</v>
      </c>
      <c r="S11" s="27">
        <v>596301</v>
      </c>
      <c r="T11" s="27">
        <v>596301</v>
      </c>
      <c r="U11" s="27">
        <v>596301</v>
      </c>
      <c r="V11" s="27">
        <v>596301</v>
      </c>
      <c r="W11" s="27">
        <v>596301</v>
      </c>
      <c r="X11" s="27">
        <v>596301</v>
      </c>
      <c r="Y11" s="27">
        <v>596301</v>
      </c>
      <c r="Z11" s="27">
        <v>596301</v>
      </c>
      <c r="AA11" s="27">
        <v>596301</v>
      </c>
      <c r="AB11" s="27">
        <v>596301</v>
      </c>
      <c r="AC11" s="27">
        <v>596301</v>
      </c>
      <c r="AD11" s="27">
        <v>596301</v>
      </c>
      <c r="AE11" s="27">
        <v>596301</v>
      </c>
      <c r="AF11" s="27">
        <v>596301</v>
      </c>
      <c r="AG11" s="27">
        <v>596301</v>
      </c>
      <c r="AH11" s="27">
        <v>596301</v>
      </c>
      <c r="AI11" s="27">
        <v>596301</v>
      </c>
      <c r="AJ11" s="27">
        <v>596301</v>
      </c>
      <c r="AK11" s="27">
        <v>596301</v>
      </c>
      <c r="AL11" s="27">
        <v>596301</v>
      </c>
      <c r="AM11" s="27">
        <v>596301</v>
      </c>
      <c r="AN11" s="27">
        <v>596301</v>
      </c>
      <c r="AO11" s="27">
        <v>596301</v>
      </c>
      <c r="AP11" s="27">
        <v>596301</v>
      </c>
      <c r="AQ11" s="27">
        <v>596301</v>
      </c>
      <c r="AR11" s="27">
        <v>596301</v>
      </c>
      <c r="AS11" s="27">
        <v>596301</v>
      </c>
      <c r="AT11" s="27">
        <v>596301</v>
      </c>
      <c r="AU11" s="27">
        <v>596301</v>
      </c>
      <c r="AV11" s="27">
        <v>596301</v>
      </c>
      <c r="AW11" s="27">
        <v>596301</v>
      </c>
      <c r="AX11" s="27">
        <v>596301</v>
      </c>
      <c r="AY11" s="27">
        <v>596301</v>
      </c>
      <c r="AZ11" s="27">
        <v>596301</v>
      </c>
      <c r="BA11" s="27">
        <v>596301</v>
      </c>
      <c r="BB11" s="27">
        <v>596301</v>
      </c>
      <c r="BC11" s="27">
        <v>596301</v>
      </c>
      <c r="BD11" s="27">
        <v>596301</v>
      </c>
      <c r="BE11" s="27">
        <v>596301</v>
      </c>
      <c r="BF11" s="27">
        <v>596301</v>
      </c>
      <c r="BG11" s="27">
        <v>596301</v>
      </c>
      <c r="BH11" s="27">
        <v>596301</v>
      </c>
      <c r="BI11" s="27">
        <v>596301</v>
      </c>
      <c r="BJ11" s="27">
        <v>596301</v>
      </c>
      <c r="BK11" s="27">
        <v>596301</v>
      </c>
      <c r="BL11" s="27">
        <v>596301</v>
      </c>
      <c r="BM11" s="27">
        <v>596301</v>
      </c>
      <c r="BN11" s="27">
        <v>596301</v>
      </c>
      <c r="BO11" s="27">
        <v>596301</v>
      </c>
      <c r="BP11" s="27">
        <v>596301</v>
      </c>
      <c r="BQ11" s="27">
        <v>596301</v>
      </c>
      <c r="BR11" s="27">
        <v>596301</v>
      </c>
      <c r="BS11" s="27">
        <v>596301</v>
      </c>
      <c r="BT11" s="27">
        <v>596301</v>
      </c>
      <c r="BU11" s="27">
        <v>596301</v>
      </c>
      <c r="BV11" s="27">
        <v>596301</v>
      </c>
      <c r="BW11" s="27">
        <v>596301</v>
      </c>
      <c r="BX11" s="27">
        <v>596301</v>
      </c>
      <c r="BY11" s="27">
        <v>596301</v>
      </c>
    </row>
    <row r="12" spans="1:77" x14ac:dyDescent="0.4">
      <c r="A12" s="1">
        <v>3</v>
      </c>
      <c r="B12" s="1" t="s">
        <v>58</v>
      </c>
      <c r="C12" s="3">
        <v>7555</v>
      </c>
      <c r="D12" s="25">
        <v>10</v>
      </c>
      <c r="E12" s="26" t="s">
        <v>84</v>
      </c>
      <c r="F12" s="33">
        <f>VLOOKUP(E12,工作表2!A:D,4,0)</f>
        <v>0</v>
      </c>
      <c r="G12" s="36">
        <v>970525</v>
      </c>
      <c r="H12" s="36">
        <v>970525</v>
      </c>
      <c r="I12" s="27">
        <v>970525</v>
      </c>
      <c r="J12" s="27">
        <v>970525</v>
      </c>
      <c r="K12" s="27">
        <v>970525</v>
      </c>
      <c r="L12" s="27">
        <v>970525</v>
      </c>
      <c r="M12" s="27">
        <v>970525</v>
      </c>
      <c r="N12" s="27">
        <v>970525</v>
      </c>
      <c r="O12" s="27">
        <v>970525</v>
      </c>
      <c r="P12" s="27">
        <v>970525</v>
      </c>
      <c r="Q12" s="27">
        <v>970525</v>
      </c>
      <c r="R12" s="27">
        <v>970525</v>
      </c>
      <c r="S12" s="27">
        <v>970525</v>
      </c>
      <c r="T12" s="27">
        <v>970525</v>
      </c>
      <c r="U12" s="27">
        <v>970525</v>
      </c>
      <c r="V12" s="27">
        <v>970525</v>
      </c>
      <c r="W12" s="27">
        <v>970525</v>
      </c>
      <c r="X12" s="27">
        <v>970525</v>
      </c>
      <c r="Y12" s="27">
        <v>970525</v>
      </c>
      <c r="Z12" s="27">
        <v>970525</v>
      </c>
      <c r="AA12" s="27">
        <v>970525</v>
      </c>
      <c r="AB12" s="27">
        <v>970525</v>
      </c>
      <c r="AC12" s="27">
        <v>970525</v>
      </c>
      <c r="AD12" s="27">
        <v>113705</v>
      </c>
      <c r="AE12" s="27">
        <v>113705</v>
      </c>
      <c r="AF12" s="27">
        <v>113705</v>
      </c>
      <c r="AG12" s="27">
        <v>113705</v>
      </c>
      <c r="AH12" s="27">
        <v>113705</v>
      </c>
      <c r="AI12" s="27">
        <v>113705</v>
      </c>
      <c r="AJ12" s="27">
        <v>113705</v>
      </c>
      <c r="AK12" s="27">
        <v>113705</v>
      </c>
      <c r="AL12" s="27">
        <v>113705</v>
      </c>
      <c r="AM12" s="27">
        <v>83705</v>
      </c>
      <c r="AN12" s="27">
        <v>83705</v>
      </c>
      <c r="AO12" s="27">
        <v>79705</v>
      </c>
      <c r="AP12" s="27">
        <v>79705</v>
      </c>
      <c r="AQ12" s="27">
        <v>79705</v>
      </c>
      <c r="AR12" s="27">
        <v>50705</v>
      </c>
      <c r="AS12" s="27">
        <v>45705</v>
      </c>
      <c r="AT12" s="27">
        <v>45705</v>
      </c>
      <c r="AU12" s="27">
        <v>45705</v>
      </c>
      <c r="AV12" s="27">
        <v>45705</v>
      </c>
      <c r="AW12" s="27">
        <v>25705</v>
      </c>
      <c r="AX12" s="27">
        <v>13705</v>
      </c>
      <c r="AY12" s="27">
        <v>5705</v>
      </c>
      <c r="AZ12" s="27">
        <v>1705</v>
      </c>
      <c r="BA12" s="27">
        <v>1705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0</v>
      </c>
      <c r="BI12" s="27">
        <v>0</v>
      </c>
      <c r="BJ12" s="27">
        <v>0</v>
      </c>
      <c r="BK12" s="27">
        <v>0</v>
      </c>
      <c r="BL12" s="27">
        <v>0</v>
      </c>
      <c r="BM12" s="27">
        <v>0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27">
        <v>0</v>
      </c>
    </row>
    <row r="13" spans="1:77" x14ac:dyDescent="0.4">
      <c r="A13" s="1">
        <v>3</v>
      </c>
      <c r="B13" s="1" t="s">
        <v>58</v>
      </c>
      <c r="C13" s="3">
        <v>7791</v>
      </c>
      <c r="D13" s="25">
        <v>11</v>
      </c>
      <c r="E13" s="26" t="s">
        <v>110</v>
      </c>
      <c r="F13" s="33">
        <f>VLOOKUP(E13,工作表2!A:D,4,0)</f>
        <v>1200000</v>
      </c>
      <c r="G13" s="36">
        <v>1200000</v>
      </c>
      <c r="H13" s="36">
        <v>1200000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>
        <v>1200000</v>
      </c>
      <c r="AB13" s="27">
        <v>1200000</v>
      </c>
      <c r="AC13" s="27">
        <v>1200000</v>
      </c>
      <c r="AD13" s="27">
        <v>1200000</v>
      </c>
      <c r="AE13" s="27">
        <v>1200000</v>
      </c>
      <c r="AF13" s="27">
        <v>1200000</v>
      </c>
      <c r="AG13" s="27">
        <v>1200000</v>
      </c>
      <c r="AH13" s="27">
        <v>1200000</v>
      </c>
      <c r="AI13" s="27">
        <v>1200000</v>
      </c>
      <c r="AJ13" s="27">
        <v>1200000</v>
      </c>
      <c r="AK13" s="27">
        <v>1200000</v>
      </c>
      <c r="AL13" s="27">
        <v>1200000</v>
      </c>
      <c r="AM13" s="27">
        <v>1200000</v>
      </c>
      <c r="AN13" s="27">
        <v>1200000</v>
      </c>
      <c r="AO13" s="27">
        <v>1200000</v>
      </c>
      <c r="AP13" s="27">
        <v>1200000</v>
      </c>
      <c r="AQ13" s="27">
        <v>1200000</v>
      </c>
      <c r="AR13" s="27">
        <v>1200000</v>
      </c>
      <c r="AS13" s="27">
        <v>1200000</v>
      </c>
      <c r="AT13" s="27">
        <v>1200000</v>
      </c>
      <c r="AU13" s="27">
        <v>1200000</v>
      </c>
      <c r="AV13" s="27">
        <v>1200000</v>
      </c>
      <c r="AW13" s="27">
        <v>1200000</v>
      </c>
      <c r="AX13" s="27">
        <v>1200000</v>
      </c>
      <c r="AY13" s="27">
        <v>1200000</v>
      </c>
      <c r="AZ13" s="27">
        <v>1200000</v>
      </c>
      <c r="BA13" s="27">
        <v>1200000</v>
      </c>
      <c r="BB13" s="27">
        <v>1200000</v>
      </c>
      <c r="BC13" s="27">
        <v>1200000</v>
      </c>
      <c r="BD13" s="27">
        <v>1200000</v>
      </c>
      <c r="BE13" s="27">
        <v>1200000</v>
      </c>
      <c r="BF13" s="27">
        <v>1200000</v>
      </c>
      <c r="BG13" s="27">
        <v>1200000</v>
      </c>
      <c r="BH13" s="27">
        <v>1200000</v>
      </c>
      <c r="BI13" s="27">
        <v>1200000</v>
      </c>
      <c r="BJ13" s="27">
        <v>1200000</v>
      </c>
      <c r="BK13" s="27">
        <v>1200000</v>
      </c>
      <c r="BL13" s="27">
        <v>1200000</v>
      </c>
      <c r="BM13" s="27">
        <v>1200000</v>
      </c>
      <c r="BN13" s="27">
        <v>1200000</v>
      </c>
      <c r="BO13" s="27">
        <v>1200000</v>
      </c>
      <c r="BP13" s="27">
        <v>1200000</v>
      </c>
      <c r="BQ13" s="27">
        <v>1200000</v>
      </c>
      <c r="BR13" s="27">
        <v>1200000</v>
      </c>
      <c r="BS13" s="27">
        <v>1200000</v>
      </c>
      <c r="BT13" s="27">
        <v>1200000</v>
      </c>
      <c r="BU13" s="27">
        <v>1200000</v>
      </c>
      <c r="BV13" s="27">
        <v>1200000</v>
      </c>
      <c r="BW13" s="27">
        <v>1200000</v>
      </c>
      <c r="BX13" s="27">
        <v>1200000</v>
      </c>
      <c r="BY13" s="27">
        <v>1200000</v>
      </c>
    </row>
    <row r="14" spans="1:77" x14ac:dyDescent="0.4">
      <c r="A14" s="1">
        <v>3</v>
      </c>
      <c r="B14" s="1" t="s">
        <v>58</v>
      </c>
      <c r="C14" s="3">
        <v>7795</v>
      </c>
      <c r="D14" s="25">
        <v>12</v>
      </c>
      <c r="E14" s="26" t="s">
        <v>112</v>
      </c>
      <c r="F14" s="33">
        <f>VLOOKUP(E14,工作表2!A:D,4,0)</f>
        <v>276000</v>
      </c>
      <c r="G14" s="36">
        <v>276000</v>
      </c>
      <c r="H14" s="36">
        <v>276000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>
        <v>276000</v>
      </c>
      <c r="AB14" s="27">
        <v>276000</v>
      </c>
      <c r="AC14" s="27">
        <v>276000</v>
      </c>
      <c r="AD14" s="27">
        <v>276000</v>
      </c>
      <c r="AE14" s="27">
        <v>276000</v>
      </c>
      <c r="AF14" s="27">
        <v>276000</v>
      </c>
      <c r="AG14" s="27">
        <v>276000</v>
      </c>
      <c r="AH14" s="27">
        <v>276000</v>
      </c>
      <c r="AI14" s="27">
        <v>276000</v>
      </c>
      <c r="AJ14" s="27">
        <v>276000</v>
      </c>
      <c r="AK14" s="27">
        <v>276000</v>
      </c>
      <c r="AL14" s="27">
        <v>276000</v>
      </c>
      <c r="AM14" s="27">
        <v>276000</v>
      </c>
      <c r="AN14" s="27">
        <v>276000</v>
      </c>
      <c r="AO14" s="27">
        <v>276000</v>
      </c>
      <c r="AP14" s="27">
        <v>276000</v>
      </c>
      <c r="AQ14" s="27">
        <v>276000</v>
      </c>
      <c r="AR14" s="27">
        <v>276000</v>
      </c>
      <c r="AS14" s="27">
        <v>276000</v>
      </c>
      <c r="AT14" s="27">
        <v>276000</v>
      </c>
      <c r="AU14" s="27">
        <v>276000</v>
      </c>
      <c r="AV14" s="27">
        <v>276000</v>
      </c>
      <c r="AW14" s="27">
        <v>276000</v>
      </c>
      <c r="AX14" s="27">
        <v>276000</v>
      </c>
      <c r="AY14" s="27">
        <v>276000</v>
      </c>
      <c r="AZ14" s="27">
        <v>276000</v>
      </c>
      <c r="BA14" s="27">
        <v>276000</v>
      </c>
      <c r="BB14" s="27">
        <v>276000</v>
      </c>
      <c r="BC14" s="27">
        <v>276000</v>
      </c>
      <c r="BD14" s="27">
        <v>276000</v>
      </c>
      <c r="BE14" s="27">
        <v>276000</v>
      </c>
      <c r="BF14" s="27">
        <v>276000</v>
      </c>
      <c r="BG14" s="27">
        <v>276000</v>
      </c>
      <c r="BH14" s="27">
        <v>276000</v>
      </c>
      <c r="BI14" s="27">
        <v>276000</v>
      </c>
      <c r="BJ14" s="27">
        <v>276000</v>
      </c>
      <c r="BK14" s="27">
        <v>276000</v>
      </c>
      <c r="BL14" s="27">
        <v>276000</v>
      </c>
      <c r="BM14" s="27">
        <v>276000</v>
      </c>
      <c r="BN14" s="27">
        <v>276000</v>
      </c>
      <c r="BO14" s="27">
        <v>276000</v>
      </c>
      <c r="BP14" s="27">
        <v>276000</v>
      </c>
      <c r="BQ14" s="27">
        <v>276000</v>
      </c>
      <c r="BR14" s="27">
        <v>276000</v>
      </c>
      <c r="BS14" s="27">
        <v>276000</v>
      </c>
      <c r="BT14" s="27">
        <v>276000</v>
      </c>
      <c r="BU14" s="27">
        <v>276000</v>
      </c>
      <c r="BV14" s="27">
        <v>276000</v>
      </c>
      <c r="BW14" s="27">
        <v>276000</v>
      </c>
      <c r="BX14" s="27">
        <v>276000</v>
      </c>
      <c r="BY14" s="27">
        <v>276000</v>
      </c>
    </row>
    <row r="15" spans="1:77" x14ac:dyDescent="0.4">
      <c r="A15" s="1"/>
      <c r="B15" s="1" t="s">
        <v>58</v>
      </c>
      <c r="C15" s="3">
        <v>7831</v>
      </c>
      <c r="D15" s="25">
        <v>15</v>
      </c>
      <c r="E15" s="26" t="s">
        <v>117</v>
      </c>
      <c r="F15" s="33">
        <f>VLOOKUP(E15,工作表2!A:D,4,0)</f>
        <v>1600000</v>
      </c>
      <c r="G15" s="36"/>
      <c r="H15" s="3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 t="s">
        <v>118</v>
      </c>
      <c r="BY15" s="27">
        <v>1600000</v>
      </c>
    </row>
    <row r="16" spans="1:77" x14ac:dyDescent="0.4">
      <c r="A16" s="1">
        <v>3</v>
      </c>
      <c r="B16" s="1" t="s">
        <v>58</v>
      </c>
      <c r="C16" s="3">
        <v>8458</v>
      </c>
      <c r="D16" s="25">
        <v>13</v>
      </c>
      <c r="E16" s="26" t="s">
        <v>85</v>
      </c>
      <c r="F16" s="33">
        <f>VLOOKUP(E16,工作表2!A:D,4,0)</f>
        <v>506674</v>
      </c>
      <c r="G16" s="36">
        <v>506674</v>
      </c>
      <c r="H16" s="36">
        <v>506674</v>
      </c>
      <c r="I16" s="27">
        <v>506674</v>
      </c>
      <c r="J16" s="27">
        <v>506674</v>
      </c>
      <c r="K16" s="27">
        <v>506674</v>
      </c>
      <c r="L16" s="27">
        <v>506674</v>
      </c>
      <c r="M16" s="27">
        <v>506674</v>
      </c>
      <c r="N16" s="27">
        <v>506674</v>
      </c>
      <c r="O16" s="27">
        <v>506674</v>
      </c>
      <c r="P16" s="27">
        <v>506674</v>
      </c>
      <c r="Q16" s="27">
        <v>506674</v>
      </c>
      <c r="R16" s="27">
        <v>506674</v>
      </c>
      <c r="S16" s="27">
        <v>506674</v>
      </c>
      <c r="T16" s="27">
        <v>506674</v>
      </c>
      <c r="U16" s="27">
        <v>506674</v>
      </c>
      <c r="V16" s="27">
        <v>506674</v>
      </c>
      <c r="W16" s="27">
        <v>506674</v>
      </c>
      <c r="X16" s="27">
        <v>506674</v>
      </c>
      <c r="Y16" s="27">
        <v>506674</v>
      </c>
      <c r="Z16" s="27">
        <v>506674</v>
      </c>
      <c r="AA16" s="27">
        <v>506674</v>
      </c>
      <c r="AB16" s="27">
        <v>506674</v>
      </c>
      <c r="AC16" s="27">
        <v>506674</v>
      </c>
      <c r="AD16" s="27">
        <v>506674</v>
      </c>
      <c r="AE16" s="27">
        <v>506674</v>
      </c>
      <c r="AF16" s="27">
        <v>506674</v>
      </c>
      <c r="AG16" s="27">
        <v>506674</v>
      </c>
      <c r="AH16" s="27">
        <v>506674</v>
      </c>
      <c r="AI16" s="27">
        <v>506674</v>
      </c>
      <c r="AJ16" s="27">
        <v>506674</v>
      </c>
      <c r="AK16" s="27">
        <v>506674</v>
      </c>
      <c r="AL16" s="27">
        <v>506674</v>
      </c>
      <c r="AM16" s="27">
        <v>506674</v>
      </c>
      <c r="AN16" s="27">
        <v>506674</v>
      </c>
      <c r="AO16" s="27">
        <v>506674</v>
      </c>
      <c r="AP16" s="27">
        <v>506674</v>
      </c>
      <c r="AQ16" s="27">
        <v>506674</v>
      </c>
      <c r="AR16" s="27">
        <v>506674</v>
      </c>
      <c r="AS16" s="27">
        <v>506674</v>
      </c>
      <c r="AT16" s="27">
        <v>506674</v>
      </c>
      <c r="AU16" s="27">
        <v>506674</v>
      </c>
      <c r="AV16" s="27">
        <v>506674</v>
      </c>
      <c r="AW16" s="27">
        <v>506674</v>
      </c>
      <c r="AX16" s="27">
        <v>506674</v>
      </c>
      <c r="AY16" s="27">
        <v>506674</v>
      </c>
      <c r="AZ16" s="27">
        <v>506674</v>
      </c>
      <c r="BA16" s="27">
        <v>506674</v>
      </c>
      <c r="BB16" s="27">
        <v>506674</v>
      </c>
      <c r="BC16" s="27">
        <v>506674</v>
      </c>
      <c r="BD16" s="27">
        <v>506674</v>
      </c>
      <c r="BE16" s="27">
        <v>506674</v>
      </c>
      <c r="BF16" s="27">
        <v>506674</v>
      </c>
      <c r="BG16" s="27">
        <v>506674</v>
      </c>
      <c r="BH16" s="27">
        <v>506674</v>
      </c>
      <c r="BI16" s="27">
        <v>506674</v>
      </c>
      <c r="BJ16" s="27">
        <v>506674</v>
      </c>
      <c r="BK16" s="27">
        <v>506674</v>
      </c>
      <c r="BL16" s="27">
        <v>506674</v>
      </c>
      <c r="BM16" s="27">
        <v>506674</v>
      </c>
      <c r="BN16" s="27">
        <v>506674</v>
      </c>
      <c r="BO16" s="27">
        <v>506674</v>
      </c>
      <c r="BP16" s="27">
        <v>506674</v>
      </c>
      <c r="BQ16" s="27">
        <v>506674</v>
      </c>
      <c r="BR16" s="27">
        <v>506674</v>
      </c>
      <c r="BS16" s="27">
        <v>506674</v>
      </c>
      <c r="BT16" s="27">
        <v>506674</v>
      </c>
      <c r="BU16" s="27">
        <v>506674</v>
      </c>
      <c r="BV16" s="27">
        <v>506674</v>
      </c>
      <c r="BW16" s="27">
        <v>506674</v>
      </c>
      <c r="BX16" s="27">
        <v>506674</v>
      </c>
      <c r="BY16" s="27">
        <v>506674</v>
      </c>
    </row>
    <row r="17" spans="1:77" x14ac:dyDescent="0.4">
      <c r="A17" s="1">
        <v>4</v>
      </c>
      <c r="B17" s="1" t="s">
        <v>59</v>
      </c>
      <c r="C17" s="1" t="s">
        <v>55</v>
      </c>
      <c r="D17" s="25">
        <v>14</v>
      </c>
      <c r="E17" s="26" t="s">
        <v>86</v>
      </c>
      <c r="F17" s="33">
        <f>VLOOKUP(E17,工作表2!A:D,4,0)</f>
        <v>396056</v>
      </c>
      <c r="G17" s="36">
        <v>396056</v>
      </c>
      <c r="H17" s="36">
        <v>396056</v>
      </c>
      <c r="I17" s="27">
        <v>396056</v>
      </c>
      <c r="J17" s="27">
        <v>396056</v>
      </c>
      <c r="K17" s="27">
        <v>396056</v>
      </c>
      <c r="L17" s="27">
        <v>396056</v>
      </c>
      <c r="M17" s="27">
        <v>396056</v>
      </c>
      <c r="N17" s="27">
        <v>396056</v>
      </c>
      <c r="O17" s="27">
        <v>396056</v>
      </c>
      <c r="P17" s="27">
        <v>396056</v>
      </c>
      <c r="Q17" s="27">
        <v>396056</v>
      </c>
      <c r="R17" s="27">
        <v>396056</v>
      </c>
      <c r="S17" s="27">
        <v>396056</v>
      </c>
      <c r="T17" s="27">
        <v>396056</v>
      </c>
      <c r="U17" s="27">
        <v>396056</v>
      </c>
      <c r="V17" s="27">
        <v>396056</v>
      </c>
      <c r="W17" s="27">
        <v>396056</v>
      </c>
      <c r="X17" s="27">
        <v>396056</v>
      </c>
      <c r="Y17" s="27">
        <v>396056</v>
      </c>
      <c r="Z17" s="27">
        <v>396056</v>
      </c>
      <c r="AA17" s="27">
        <v>396056</v>
      </c>
      <c r="AB17" s="27">
        <v>396056</v>
      </c>
      <c r="AC17" s="27">
        <v>396056</v>
      </c>
      <c r="AD17" s="27">
        <v>396056</v>
      </c>
      <c r="AE17" s="27">
        <v>396056</v>
      </c>
      <c r="AF17" s="27">
        <v>396056</v>
      </c>
      <c r="AG17" s="27">
        <v>396056</v>
      </c>
      <c r="AH17" s="27">
        <v>396056</v>
      </c>
      <c r="AI17" s="27">
        <v>396056</v>
      </c>
      <c r="AJ17" s="27">
        <v>396056</v>
      </c>
      <c r="AK17" s="27">
        <v>396056</v>
      </c>
      <c r="AL17" s="27">
        <v>396056</v>
      </c>
      <c r="AM17" s="27">
        <v>396056</v>
      </c>
      <c r="AN17" s="27">
        <v>396056</v>
      </c>
      <c r="AO17" s="27">
        <v>396056</v>
      </c>
      <c r="AP17" s="27">
        <v>396056</v>
      </c>
      <c r="AQ17" s="27">
        <v>396056</v>
      </c>
      <c r="AR17" s="27">
        <v>396056</v>
      </c>
      <c r="AS17" s="27">
        <v>396056</v>
      </c>
      <c r="AT17" s="27">
        <v>396056</v>
      </c>
      <c r="AU17" s="27">
        <v>396056</v>
      </c>
      <c r="AV17" s="27">
        <v>396056</v>
      </c>
      <c r="AW17" s="27">
        <v>396056</v>
      </c>
      <c r="AX17" s="27">
        <v>396056</v>
      </c>
      <c r="AY17" s="27">
        <v>396056</v>
      </c>
      <c r="AZ17" s="27">
        <v>396056</v>
      </c>
      <c r="BA17" s="27">
        <v>396056</v>
      </c>
      <c r="BB17" s="27">
        <v>396056</v>
      </c>
      <c r="BC17" s="27">
        <v>396056</v>
      </c>
      <c r="BD17" s="27">
        <v>396056</v>
      </c>
      <c r="BE17" s="27">
        <v>396056</v>
      </c>
      <c r="BF17" s="27">
        <v>396056</v>
      </c>
      <c r="BG17" s="27">
        <v>396056</v>
      </c>
      <c r="BH17" s="27">
        <v>396056</v>
      </c>
      <c r="BI17" s="27">
        <v>396056</v>
      </c>
      <c r="BJ17" s="27">
        <v>396056</v>
      </c>
      <c r="BK17" s="27">
        <v>396056</v>
      </c>
      <c r="BL17" s="27">
        <v>396056</v>
      </c>
      <c r="BM17" s="27">
        <v>396056</v>
      </c>
      <c r="BN17" s="27">
        <v>396056</v>
      </c>
      <c r="BO17" s="27">
        <v>396056</v>
      </c>
      <c r="BP17" s="27">
        <v>396056</v>
      </c>
      <c r="BQ17" s="27">
        <v>396056</v>
      </c>
      <c r="BR17" s="27">
        <v>396056</v>
      </c>
      <c r="BS17" s="27">
        <v>396056</v>
      </c>
      <c r="BT17" s="27">
        <v>396056</v>
      </c>
      <c r="BU17" s="27">
        <v>396056</v>
      </c>
      <c r="BV17" s="27">
        <v>396056</v>
      </c>
      <c r="BW17" s="27">
        <v>396056</v>
      </c>
      <c r="BX17" s="27">
        <v>396056</v>
      </c>
      <c r="BY17" s="27">
        <v>396056</v>
      </c>
    </row>
  </sheetData>
  <autoFilter ref="A2:Q2" xr:uid="{00000000-0009-0000-0000-000001000000}">
    <sortState xmlns:xlrd2="http://schemas.microsoft.com/office/spreadsheetml/2017/richdata2" ref="A3:Q14">
      <sortCondition ref="A2"/>
    </sortState>
  </autoFilter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:EI28"/>
  <sheetViews>
    <sheetView zoomScaleNormal="100" workbookViewId="0">
      <pane xSplit="7" topLeftCell="ED1" activePane="topRight" state="frozen"/>
      <selection pane="topRight" activeCell="H1" sqref="H1:EE1048576"/>
    </sheetView>
  </sheetViews>
  <sheetFormatPr defaultRowHeight="17" outlineLevelCol="1" x14ac:dyDescent="0.4"/>
  <cols>
    <col min="1" max="1" width="5.36328125" bestFit="1" customWidth="1"/>
    <col min="2" max="2" width="9.08984375" bestFit="1" customWidth="1"/>
    <col min="3" max="3" width="11.81640625" bestFit="1" customWidth="1"/>
    <col min="4" max="4" width="8.54296875" customWidth="1"/>
    <col min="5" max="5" width="31" bestFit="1" customWidth="1"/>
    <col min="6" max="7" width="16.6328125" bestFit="1" customWidth="1"/>
    <col min="8" max="8" width="13.90625" customWidth="1" outlineLevel="1"/>
    <col min="9" max="9" width="14.453125" customWidth="1" outlineLevel="1"/>
    <col min="10" max="17" width="16.6328125" customWidth="1" outlineLevel="1"/>
    <col min="18" max="19" width="12.1796875" customWidth="1" outlineLevel="1"/>
    <col min="20" max="20" width="12.6328125" customWidth="1" outlineLevel="1"/>
    <col min="21" max="21" width="12.1796875" customWidth="1" outlineLevel="1"/>
    <col min="22" max="22" width="13.54296875" customWidth="1" outlineLevel="1"/>
    <col min="23" max="23" width="12.1796875" customWidth="1" outlineLevel="1"/>
    <col min="24" max="24" width="11.90625" customWidth="1" outlineLevel="1"/>
    <col min="25" max="25" width="11" customWidth="1" outlineLevel="1"/>
    <col min="26" max="26" width="11.36328125" customWidth="1" outlineLevel="1"/>
    <col min="27" max="93" width="12.1796875" customWidth="1" outlineLevel="1"/>
    <col min="94" max="108" width="11" customWidth="1" outlineLevel="1"/>
    <col min="109" max="138" width="11" bestFit="1" customWidth="1"/>
  </cols>
  <sheetData>
    <row r="1" spans="1:139" x14ac:dyDescent="0.4">
      <c r="A1" s="1"/>
      <c r="B1" s="1"/>
      <c r="C1" s="1"/>
      <c r="D1" s="37" t="s">
        <v>74</v>
      </c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</row>
    <row r="2" spans="1:139" x14ac:dyDescent="0.4">
      <c r="A2" s="1"/>
      <c r="B2" s="1"/>
      <c r="C2" s="1"/>
      <c r="D2" s="1"/>
      <c r="E2" s="23"/>
      <c r="F2" s="38"/>
      <c r="G2" s="38"/>
    </row>
    <row r="3" spans="1:139" x14ac:dyDescent="0.4">
      <c r="A3" s="1" t="s">
        <v>62</v>
      </c>
      <c r="B3" s="1" t="s">
        <v>60</v>
      </c>
      <c r="C3" s="1" t="s">
        <v>61</v>
      </c>
      <c r="D3" s="30" t="s">
        <v>63</v>
      </c>
      <c r="E3" s="30" t="s">
        <v>5</v>
      </c>
      <c r="F3" s="41">
        <v>45733</v>
      </c>
      <c r="G3" s="41">
        <f>EH3</f>
        <v>45777</v>
      </c>
      <c r="H3" s="47">
        <v>45579</v>
      </c>
      <c r="I3" s="47">
        <v>45580</v>
      </c>
      <c r="J3" s="47">
        <v>45581</v>
      </c>
      <c r="K3" s="47">
        <v>45582</v>
      </c>
      <c r="L3" s="47">
        <v>45583</v>
      </c>
      <c r="M3" s="47">
        <v>45586</v>
      </c>
      <c r="N3" s="47">
        <v>45587</v>
      </c>
      <c r="O3" s="47">
        <v>45588</v>
      </c>
      <c r="P3" s="47">
        <v>45589</v>
      </c>
      <c r="Q3" s="47">
        <v>45590</v>
      </c>
      <c r="R3" s="47">
        <v>45593</v>
      </c>
      <c r="S3" s="47">
        <v>45594</v>
      </c>
      <c r="T3" s="47">
        <v>45595</v>
      </c>
      <c r="U3" s="47">
        <v>45597</v>
      </c>
      <c r="V3" s="47">
        <v>45600</v>
      </c>
      <c r="W3" s="47">
        <v>45601</v>
      </c>
      <c r="X3" s="47">
        <v>45602</v>
      </c>
      <c r="Y3" s="47">
        <v>45603</v>
      </c>
      <c r="Z3" s="47">
        <v>45604</v>
      </c>
      <c r="AA3" s="47">
        <v>45607</v>
      </c>
      <c r="AB3" s="47">
        <v>45608</v>
      </c>
      <c r="AC3" s="47">
        <v>45609</v>
      </c>
      <c r="AD3" s="47">
        <v>45610</v>
      </c>
      <c r="AE3" s="47">
        <v>45611</v>
      </c>
      <c r="AF3" s="47">
        <v>45614</v>
      </c>
      <c r="AG3" s="47">
        <v>45615</v>
      </c>
      <c r="AH3" s="47">
        <v>45616</v>
      </c>
      <c r="AI3" s="47">
        <v>45617</v>
      </c>
      <c r="AJ3" s="47">
        <v>45618</v>
      </c>
      <c r="AK3" s="47">
        <v>45621</v>
      </c>
      <c r="AL3" s="47">
        <v>45622</v>
      </c>
      <c r="AM3" s="47">
        <v>45623</v>
      </c>
      <c r="AN3" s="47">
        <v>45624</v>
      </c>
      <c r="AO3" s="47">
        <v>45625</v>
      </c>
      <c r="AP3" s="47">
        <v>45628</v>
      </c>
      <c r="AQ3" s="47">
        <v>45629</v>
      </c>
      <c r="AR3" s="47">
        <v>45630</v>
      </c>
      <c r="AS3" s="47">
        <v>45631</v>
      </c>
      <c r="AT3" s="47">
        <v>45632</v>
      </c>
      <c r="AU3" s="47">
        <v>45635</v>
      </c>
      <c r="AV3" s="47">
        <v>45636</v>
      </c>
      <c r="AW3" s="47">
        <v>45637</v>
      </c>
      <c r="AX3" s="47">
        <v>45638</v>
      </c>
      <c r="AY3" s="47">
        <v>45639</v>
      </c>
      <c r="AZ3" s="47">
        <v>45642</v>
      </c>
      <c r="BA3" s="47">
        <v>45643</v>
      </c>
      <c r="BB3" s="47">
        <v>45644</v>
      </c>
      <c r="BC3" s="47">
        <v>45645</v>
      </c>
      <c r="BD3" s="47">
        <v>45646</v>
      </c>
      <c r="BE3" s="47">
        <v>45649</v>
      </c>
      <c r="BF3" s="47">
        <v>45650</v>
      </c>
      <c r="BG3" s="47">
        <v>45651</v>
      </c>
      <c r="BH3" s="47">
        <v>45652</v>
      </c>
      <c r="BI3" s="47">
        <v>45653</v>
      </c>
      <c r="BJ3" s="47">
        <v>45656</v>
      </c>
      <c r="BK3" s="47">
        <v>45657</v>
      </c>
      <c r="BL3" s="47">
        <v>45659</v>
      </c>
      <c r="BM3" s="47">
        <v>45660</v>
      </c>
      <c r="BN3" s="47">
        <v>45663</v>
      </c>
      <c r="BO3" s="47">
        <v>45664</v>
      </c>
      <c r="BP3" s="47">
        <v>45665</v>
      </c>
      <c r="BQ3" s="47">
        <v>45666</v>
      </c>
      <c r="BR3" s="47">
        <v>45667</v>
      </c>
      <c r="BS3" s="47">
        <v>45670</v>
      </c>
      <c r="BT3" s="47">
        <v>45671</v>
      </c>
      <c r="BU3" s="47">
        <v>45672</v>
      </c>
      <c r="BV3" s="47">
        <v>45673</v>
      </c>
      <c r="BW3" s="47">
        <v>45674</v>
      </c>
      <c r="BX3" s="47">
        <v>45677</v>
      </c>
      <c r="BY3" s="47">
        <v>45678</v>
      </c>
      <c r="BZ3" s="47">
        <v>45679</v>
      </c>
      <c r="CA3" s="47">
        <v>45691</v>
      </c>
      <c r="CB3" s="47">
        <v>45692</v>
      </c>
      <c r="CC3" s="47">
        <v>45693</v>
      </c>
      <c r="CD3" s="47">
        <v>45694</v>
      </c>
      <c r="CE3" s="47">
        <v>45695</v>
      </c>
      <c r="CF3" s="47">
        <v>45698</v>
      </c>
      <c r="CG3" s="47">
        <v>45699</v>
      </c>
      <c r="CH3" s="47">
        <v>45700</v>
      </c>
      <c r="CI3" s="47">
        <v>45701</v>
      </c>
      <c r="CJ3" s="47">
        <v>45702</v>
      </c>
      <c r="CK3" s="47">
        <v>45705</v>
      </c>
      <c r="CL3" s="47">
        <v>45706</v>
      </c>
      <c r="CM3" s="47">
        <v>45707</v>
      </c>
      <c r="CN3" s="47">
        <v>45708</v>
      </c>
      <c r="CO3" s="47">
        <v>45709</v>
      </c>
      <c r="CP3" s="47">
        <v>45712</v>
      </c>
      <c r="CQ3" s="47">
        <v>45713</v>
      </c>
      <c r="CR3" s="47">
        <v>45714</v>
      </c>
      <c r="CS3" s="47">
        <v>45715</v>
      </c>
      <c r="CT3" s="47">
        <v>45719</v>
      </c>
      <c r="CU3" s="47">
        <v>45720</v>
      </c>
      <c r="CV3" s="47">
        <v>45721</v>
      </c>
      <c r="CW3" s="47">
        <v>45722</v>
      </c>
      <c r="CX3" s="47">
        <v>45723</v>
      </c>
      <c r="CY3" s="47">
        <v>45726</v>
      </c>
      <c r="CZ3" s="47">
        <v>45727</v>
      </c>
      <c r="DA3" s="47">
        <v>45728</v>
      </c>
      <c r="DB3" s="47">
        <v>45729</v>
      </c>
      <c r="DC3" s="47">
        <v>45730</v>
      </c>
      <c r="DD3" s="47">
        <v>45733</v>
      </c>
      <c r="DE3" s="47">
        <v>45734</v>
      </c>
      <c r="DF3" s="47">
        <v>45735</v>
      </c>
      <c r="DG3" s="47">
        <v>45736</v>
      </c>
      <c r="DH3" s="47">
        <v>45737</v>
      </c>
      <c r="DI3" s="47">
        <v>45740</v>
      </c>
      <c r="DJ3" s="47">
        <v>45741</v>
      </c>
      <c r="DK3" s="47">
        <v>45742</v>
      </c>
      <c r="DL3" s="47">
        <v>45743</v>
      </c>
      <c r="DM3" s="47">
        <v>45744</v>
      </c>
      <c r="DN3" s="47">
        <v>45747</v>
      </c>
      <c r="DO3" s="47">
        <v>45748</v>
      </c>
      <c r="DP3" s="47">
        <v>45749</v>
      </c>
      <c r="DQ3" s="47">
        <v>45754</v>
      </c>
      <c r="DR3" s="47">
        <v>45755</v>
      </c>
      <c r="DS3" s="47">
        <v>45756</v>
      </c>
      <c r="DT3" s="47">
        <v>45757</v>
      </c>
      <c r="DU3" s="47">
        <v>45758</v>
      </c>
      <c r="DV3" s="47">
        <v>45761</v>
      </c>
      <c r="DW3" s="47">
        <v>45762</v>
      </c>
      <c r="DX3" s="47">
        <v>45763</v>
      </c>
      <c r="DY3" s="47">
        <v>45764</v>
      </c>
      <c r="DZ3" s="47">
        <v>45765</v>
      </c>
      <c r="EA3" s="47">
        <v>45768</v>
      </c>
      <c r="EB3" s="47">
        <v>45769</v>
      </c>
      <c r="EC3" s="47">
        <v>45770</v>
      </c>
      <c r="ED3" s="47">
        <v>45771</v>
      </c>
      <c r="EE3" s="47">
        <v>45772</v>
      </c>
      <c r="EF3" s="47">
        <v>45775</v>
      </c>
      <c r="EG3" s="47">
        <v>45776</v>
      </c>
      <c r="EH3" s="47">
        <v>45777</v>
      </c>
      <c r="EI3" t="s">
        <v>109</v>
      </c>
    </row>
    <row r="4" spans="1:139" x14ac:dyDescent="0.4">
      <c r="A4" s="1">
        <v>1</v>
      </c>
      <c r="B4" s="1" t="s">
        <v>56</v>
      </c>
      <c r="C4" s="3">
        <v>2250</v>
      </c>
      <c r="D4" s="25">
        <v>1</v>
      </c>
      <c r="E4" s="26" t="s">
        <v>75</v>
      </c>
      <c r="F4" s="50"/>
      <c r="G4" s="39">
        <f t="shared" ref="G4:G16" si="0">EH4</f>
        <v>103</v>
      </c>
      <c r="H4" s="26">
        <v>93.5</v>
      </c>
      <c r="I4" s="26">
        <v>93.5</v>
      </c>
      <c r="J4" s="26">
        <v>94</v>
      </c>
      <c r="K4" s="26">
        <v>96.6</v>
      </c>
      <c r="L4" s="26">
        <v>93.7</v>
      </c>
      <c r="M4" s="26">
        <v>95.2</v>
      </c>
      <c r="N4" s="26">
        <v>94</v>
      </c>
      <c r="O4" s="26">
        <v>93.7</v>
      </c>
      <c r="P4" s="26">
        <v>93.2</v>
      </c>
      <c r="Q4" s="26">
        <v>93.3</v>
      </c>
      <c r="R4" s="26">
        <v>92.9</v>
      </c>
      <c r="S4" s="26">
        <v>91.5</v>
      </c>
      <c r="T4" s="26">
        <v>91.7</v>
      </c>
      <c r="U4" s="26">
        <v>91.5</v>
      </c>
      <c r="V4" s="26">
        <v>91.2</v>
      </c>
      <c r="W4" s="26">
        <v>91.1</v>
      </c>
      <c r="X4" s="26">
        <v>91.4</v>
      </c>
      <c r="Y4" s="26">
        <v>94.1</v>
      </c>
      <c r="Z4" s="26">
        <v>93.6</v>
      </c>
      <c r="AA4" s="26">
        <v>97.1</v>
      </c>
      <c r="AB4" s="26">
        <v>95.1</v>
      </c>
      <c r="AC4" s="26">
        <v>96.3</v>
      </c>
      <c r="AD4" s="26">
        <v>95.4</v>
      </c>
      <c r="AE4" s="26">
        <v>93.1</v>
      </c>
      <c r="AF4" s="26">
        <v>91.8</v>
      </c>
      <c r="AG4" s="26">
        <v>92.9</v>
      </c>
      <c r="AH4" s="26">
        <v>92.1</v>
      </c>
      <c r="AI4" s="26">
        <v>92.4</v>
      </c>
      <c r="AJ4" s="26">
        <v>93</v>
      </c>
      <c r="AK4" s="26">
        <v>93.4</v>
      </c>
      <c r="AL4" s="26">
        <v>92.7</v>
      </c>
      <c r="AM4" s="26">
        <v>90.8</v>
      </c>
      <c r="AN4" s="26">
        <v>89.9</v>
      </c>
      <c r="AO4" s="26">
        <v>90.8</v>
      </c>
      <c r="AP4" s="26">
        <v>91.8</v>
      </c>
      <c r="AQ4" s="26">
        <v>92.4</v>
      </c>
      <c r="AR4" s="26">
        <v>92.3</v>
      </c>
      <c r="AS4" s="26">
        <v>91.7</v>
      </c>
      <c r="AT4" s="26">
        <v>91.5</v>
      </c>
      <c r="AU4" s="26">
        <v>92.7</v>
      </c>
      <c r="AV4" s="26">
        <v>91.2</v>
      </c>
      <c r="AW4" s="26">
        <v>90.6</v>
      </c>
      <c r="AX4" s="26">
        <v>90.7</v>
      </c>
      <c r="AY4" s="26">
        <v>89.3</v>
      </c>
      <c r="AZ4" s="26">
        <v>89.1</v>
      </c>
      <c r="BA4" s="26">
        <v>93.9</v>
      </c>
      <c r="BB4" s="26">
        <v>94.7</v>
      </c>
      <c r="BC4" s="26">
        <v>104</v>
      </c>
      <c r="BD4" s="26">
        <v>114</v>
      </c>
      <c r="BE4" s="26">
        <v>125</v>
      </c>
      <c r="BF4" s="26">
        <v>130.5</v>
      </c>
      <c r="BG4" s="26">
        <v>137</v>
      </c>
      <c r="BH4" s="26">
        <v>134.5</v>
      </c>
      <c r="BI4" s="26">
        <v>146</v>
      </c>
      <c r="BJ4" s="26">
        <v>135.5</v>
      </c>
      <c r="BK4" s="26">
        <v>134</v>
      </c>
      <c r="BL4" s="26">
        <v>134</v>
      </c>
      <c r="BM4" s="26">
        <v>123</v>
      </c>
      <c r="BN4" s="26">
        <v>126</v>
      </c>
      <c r="BO4" s="26">
        <v>124</v>
      </c>
      <c r="BP4" s="26">
        <v>123.5</v>
      </c>
      <c r="BQ4" s="26">
        <v>112.5</v>
      </c>
      <c r="BR4" s="26">
        <v>112.5</v>
      </c>
      <c r="BS4" s="26">
        <v>107</v>
      </c>
      <c r="BT4" s="26">
        <v>117.5</v>
      </c>
      <c r="BU4" s="26">
        <v>116</v>
      </c>
      <c r="BV4" s="26">
        <v>127.5</v>
      </c>
      <c r="BW4" s="26">
        <v>122.5</v>
      </c>
      <c r="BX4" s="26">
        <v>127</v>
      </c>
      <c r="BY4" s="26">
        <v>124.5</v>
      </c>
      <c r="BZ4" s="26">
        <v>129.5</v>
      </c>
      <c r="CA4" s="26">
        <v>125</v>
      </c>
      <c r="CB4" s="26">
        <v>127</v>
      </c>
      <c r="CC4" s="26">
        <v>139.5</v>
      </c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>
        <v>79.2</v>
      </c>
      <c r="DT4" s="26">
        <v>87.1</v>
      </c>
      <c r="DU4" s="26">
        <v>88</v>
      </c>
      <c r="DV4" s="26">
        <v>88</v>
      </c>
      <c r="DW4" s="26">
        <v>94.5</v>
      </c>
      <c r="DX4" s="26">
        <v>91.8</v>
      </c>
      <c r="DY4" s="26">
        <v>91</v>
      </c>
      <c r="DZ4" s="26">
        <v>90.5</v>
      </c>
      <c r="EA4" s="26">
        <v>85.2</v>
      </c>
      <c r="EB4" s="26">
        <v>83.7</v>
      </c>
      <c r="EC4" s="26">
        <v>92</v>
      </c>
      <c r="ED4" s="26">
        <v>89.7</v>
      </c>
      <c r="EE4" s="26">
        <v>96.3</v>
      </c>
      <c r="EF4" s="26">
        <v>95.3</v>
      </c>
      <c r="EG4" s="26">
        <v>102.5</v>
      </c>
      <c r="EH4" s="26">
        <v>103</v>
      </c>
      <c r="EI4">
        <f t="shared" ref="EI4:EI18" si="1">EH4-G4</f>
        <v>0</v>
      </c>
    </row>
    <row r="5" spans="1:139" x14ac:dyDescent="0.4">
      <c r="A5" s="1">
        <v>1</v>
      </c>
      <c r="B5" s="1" t="s">
        <v>56</v>
      </c>
      <c r="C5" s="3">
        <v>2646</v>
      </c>
      <c r="D5" s="25">
        <v>6</v>
      </c>
      <c r="E5" s="26" t="s">
        <v>79</v>
      </c>
      <c r="F5" s="50">
        <v>27.35</v>
      </c>
      <c r="G5" s="39">
        <f t="shared" si="0"/>
        <v>24.25</v>
      </c>
      <c r="H5" s="26">
        <v>29.46</v>
      </c>
      <c r="I5" s="26">
        <v>30.62</v>
      </c>
      <c r="J5" s="26">
        <v>31.41</v>
      </c>
      <c r="K5" s="26">
        <v>31.92</v>
      </c>
      <c r="L5" s="26">
        <v>31.77</v>
      </c>
      <c r="M5" s="26">
        <v>31.2</v>
      </c>
      <c r="N5" s="26">
        <v>30.74</v>
      </c>
      <c r="O5" s="26">
        <v>30.62</v>
      </c>
      <c r="P5" s="26">
        <v>31.3</v>
      </c>
      <c r="Q5" s="26">
        <v>30.75</v>
      </c>
      <c r="R5" s="26">
        <v>29.15</v>
      </c>
      <c r="S5" s="26">
        <v>28.65</v>
      </c>
      <c r="T5" s="26">
        <v>28.45</v>
      </c>
      <c r="U5" s="26">
        <v>28.15</v>
      </c>
      <c r="V5" s="26">
        <v>27.5</v>
      </c>
      <c r="W5" s="26">
        <v>27.8</v>
      </c>
      <c r="X5" s="26">
        <v>27.55</v>
      </c>
      <c r="Y5" s="26">
        <v>27.85</v>
      </c>
      <c r="Z5" s="26">
        <v>27.7</v>
      </c>
      <c r="AA5" s="26">
        <v>27.4</v>
      </c>
      <c r="AB5" s="26">
        <v>27.7</v>
      </c>
      <c r="AC5" s="26">
        <v>28.3</v>
      </c>
      <c r="AD5" s="26">
        <v>27.95</v>
      </c>
      <c r="AE5" s="26">
        <v>28.3</v>
      </c>
      <c r="AF5" s="26">
        <v>27.9</v>
      </c>
      <c r="AG5" s="26">
        <v>28.05</v>
      </c>
      <c r="AH5" s="26">
        <v>27.9</v>
      </c>
      <c r="AI5" s="26">
        <v>27.75</v>
      </c>
      <c r="AJ5" s="26">
        <v>27.75</v>
      </c>
      <c r="AK5" s="26">
        <v>27.75</v>
      </c>
      <c r="AL5" s="26">
        <v>27.8</v>
      </c>
      <c r="AM5" s="26">
        <v>27.55</v>
      </c>
      <c r="AN5" s="26">
        <v>27.1</v>
      </c>
      <c r="AO5" s="26">
        <v>27.5</v>
      </c>
      <c r="AP5" s="26">
        <v>27.6</v>
      </c>
      <c r="AQ5" s="26">
        <v>28.35</v>
      </c>
      <c r="AR5" s="26">
        <v>28</v>
      </c>
      <c r="AS5" s="26">
        <v>28</v>
      </c>
      <c r="AT5" s="26">
        <v>27.95</v>
      </c>
      <c r="AU5" s="26">
        <v>28.3</v>
      </c>
      <c r="AV5" s="26">
        <v>28.35</v>
      </c>
      <c r="AW5" s="26">
        <v>28.2</v>
      </c>
      <c r="AX5" s="26">
        <v>28.4</v>
      </c>
      <c r="AY5" s="26">
        <v>28.15</v>
      </c>
      <c r="AZ5" s="26">
        <v>27.9</v>
      </c>
      <c r="BA5" s="26">
        <v>28.05</v>
      </c>
      <c r="BB5" s="26">
        <v>27.95</v>
      </c>
      <c r="BC5" s="26">
        <v>27.8</v>
      </c>
      <c r="BD5" s="26">
        <v>27.8</v>
      </c>
      <c r="BE5" s="26">
        <v>27.8</v>
      </c>
      <c r="BF5" s="26">
        <v>28.05</v>
      </c>
      <c r="BG5" s="26">
        <v>27.9</v>
      </c>
      <c r="BH5" s="26">
        <v>27.75</v>
      </c>
      <c r="BI5" s="26">
        <v>27.7</v>
      </c>
      <c r="BJ5" s="26">
        <v>27.6</v>
      </c>
      <c r="BK5" s="26">
        <v>27.6</v>
      </c>
      <c r="BL5" s="26">
        <v>27.75</v>
      </c>
      <c r="BM5" s="26">
        <v>27.75</v>
      </c>
      <c r="BN5" s="26">
        <v>27.65</v>
      </c>
      <c r="BO5" s="26">
        <v>27.55</v>
      </c>
      <c r="BP5" s="26">
        <v>27.55</v>
      </c>
      <c r="BQ5" s="26">
        <v>27.15</v>
      </c>
      <c r="BR5" s="26">
        <v>27.3</v>
      </c>
      <c r="BS5" s="26">
        <v>27</v>
      </c>
      <c r="BT5" s="26">
        <v>27.2</v>
      </c>
      <c r="BU5" s="26">
        <v>27.05</v>
      </c>
      <c r="BV5" s="26">
        <v>27.1</v>
      </c>
      <c r="BW5" s="26">
        <v>27.6</v>
      </c>
      <c r="BX5" s="26">
        <v>27.5</v>
      </c>
      <c r="BY5" s="26">
        <v>27.55</v>
      </c>
      <c r="BZ5" s="26">
        <v>27.75</v>
      </c>
      <c r="CA5" s="26">
        <v>27.3</v>
      </c>
      <c r="CB5" s="26">
        <v>27.1</v>
      </c>
      <c r="CC5" s="26">
        <v>27.35</v>
      </c>
      <c r="CD5" s="26">
        <v>27.25</v>
      </c>
      <c r="CE5" s="26">
        <v>27.25</v>
      </c>
      <c r="CF5" s="26">
        <v>27.2</v>
      </c>
      <c r="CG5" s="26">
        <v>27.35</v>
      </c>
      <c r="CH5" s="26">
        <v>28.3</v>
      </c>
      <c r="CI5" s="26">
        <v>28.65</v>
      </c>
      <c r="CJ5" s="26">
        <v>28.5</v>
      </c>
      <c r="CK5" s="26">
        <v>28.65</v>
      </c>
      <c r="CL5" s="26">
        <v>28.85</v>
      </c>
      <c r="CM5" s="26">
        <v>28.6</v>
      </c>
      <c r="CN5" s="26">
        <v>28.35</v>
      </c>
      <c r="CO5" s="26">
        <v>28.25</v>
      </c>
      <c r="CP5" s="26">
        <v>28.1</v>
      </c>
      <c r="CQ5" s="26">
        <v>27.9</v>
      </c>
      <c r="CR5" s="26">
        <v>28.05</v>
      </c>
      <c r="CS5" s="26">
        <v>28.2</v>
      </c>
      <c r="CT5" s="26">
        <v>27.9</v>
      </c>
      <c r="CU5" s="26">
        <v>27.95</v>
      </c>
      <c r="CV5" s="26">
        <v>27.95</v>
      </c>
      <c r="CW5" s="26">
        <v>28</v>
      </c>
      <c r="CX5" s="26">
        <v>28.3</v>
      </c>
      <c r="CY5" s="26">
        <v>28.05</v>
      </c>
      <c r="CZ5" s="26">
        <v>28.1</v>
      </c>
      <c r="DA5" s="26">
        <v>27.85</v>
      </c>
      <c r="DB5" s="26">
        <v>27.55</v>
      </c>
      <c r="DC5" s="26">
        <v>27.55</v>
      </c>
      <c r="DD5" s="26">
        <v>27.35</v>
      </c>
      <c r="DE5" s="26">
        <v>27.25</v>
      </c>
      <c r="DF5" s="26">
        <v>27.1</v>
      </c>
      <c r="DG5" s="26">
        <v>27.1</v>
      </c>
      <c r="DH5" s="26">
        <v>27.1</v>
      </c>
      <c r="DI5" s="26">
        <v>27</v>
      </c>
      <c r="DJ5" s="26">
        <v>26.95</v>
      </c>
      <c r="DK5" s="26">
        <v>26.9</v>
      </c>
      <c r="DL5" s="26">
        <v>26.75</v>
      </c>
      <c r="DM5" s="26">
        <v>26.35</v>
      </c>
      <c r="DN5" s="26">
        <v>25.95</v>
      </c>
      <c r="DO5" s="26">
        <v>26.05</v>
      </c>
      <c r="DP5" s="26">
        <v>26</v>
      </c>
      <c r="DQ5" s="26">
        <v>23.4</v>
      </c>
      <c r="DR5" s="26">
        <v>23.2</v>
      </c>
      <c r="DS5" s="26">
        <v>22.15</v>
      </c>
      <c r="DT5" s="26">
        <v>24.35</v>
      </c>
      <c r="DU5" s="26">
        <v>25.45</v>
      </c>
      <c r="DV5" s="26">
        <v>25</v>
      </c>
      <c r="DW5" s="26">
        <v>25.05</v>
      </c>
      <c r="DX5" s="26">
        <v>24.85</v>
      </c>
      <c r="DY5" s="26">
        <v>24.65</v>
      </c>
      <c r="DZ5" s="26">
        <v>24.65</v>
      </c>
      <c r="EA5" s="26">
        <v>24</v>
      </c>
      <c r="EB5" s="26">
        <v>23.6</v>
      </c>
      <c r="EC5" s="26">
        <v>24.1</v>
      </c>
      <c r="ED5" s="26">
        <v>24</v>
      </c>
      <c r="EE5" s="26">
        <v>24</v>
      </c>
      <c r="EF5" s="26">
        <v>24</v>
      </c>
      <c r="EG5" s="26">
        <v>24.1</v>
      </c>
      <c r="EH5" s="26">
        <v>24.25</v>
      </c>
      <c r="EI5">
        <f t="shared" si="1"/>
        <v>0</v>
      </c>
    </row>
    <row r="6" spans="1:139" x14ac:dyDescent="0.4">
      <c r="A6" s="1">
        <v>1</v>
      </c>
      <c r="B6" s="1" t="s">
        <v>56</v>
      </c>
      <c r="C6" s="2">
        <v>4439</v>
      </c>
      <c r="D6" s="25">
        <v>2</v>
      </c>
      <c r="E6" s="26" t="s">
        <v>76</v>
      </c>
      <c r="F6" s="50">
        <v>99.3</v>
      </c>
      <c r="G6" s="39">
        <f t="shared" si="0"/>
        <v>85.8</v>
      </c>
      <c r="H6" s="26">
        <v>90.1</v>
      </c>
      <c r="I6" s="26">
        <v>91</v>
      </c>
      <c r="J6" s="26">
        <v>90.6</v>
      </c>
      <c r="K6" s="26">
        <v>90.6</v>
      </c>
      <c r="L6" s="26">
        <v>90.7</v>
      </c>
      <c r="M6" s="26">
        <v>90.5</v>
      </c>
      <c r="N6" s="26">
        <v>89.8</v>
      </c>
      <c r="O6" s="26">
        <v>90</v>
      </c>
      <c r="P6" s="26">
        <v>90.2</v>
      </c>
      <c r="Q6" s="26">
        <v>90</v>
      </c>
      <c r="R6" s="26">
        <v>91</v>
      </c>
      <c r="S6" s="26">
        <v>89.6</v>
      </c>
      <c r="T6" s="26">
        <v>89</v>
      </c>
      <c r="U6" s="26">
        <v>90.8</v>
      </c>
      <c r="V6" s="26">
        <v>89.9</v>
      </c>
      <c r="W6" s="26">
        <v>90.1</v>
      </c>
      <c r="X6" s="26">
        <v>90</v>
      </c>
      <c r="Y6" s="26">
        <v>90.2</v>
      </c>
      <c r="Z6" s="26">
        <v>90.5</v>
      </c>
      <c r="AA6" s="26">
        <v>91</v>
      </c>
      <c r="AB6" s="26">
        <v>90</v>
      </c>
      <c r="AC6" s="26">
        <v>89.8</v>
      </c>
      <c r="AD6" s="26">
        <v>89.5</v>
      </c>
      <c r="AE6" s="26">
        <v>89.3</v>
      </c>
      <c r="AF6" s="26">
        <v>89.5</v>
      </c>
      <c r="AG6" s="26">
        <v>90</v>
      </c>
      <c r="AH6" s="26">
        <v>92.8</v>
      </c>
      <c r="AI6" s="26">
        <v>92.2</v>
      </c>
      <c r="AJ6" s="26">
        <v>93.6</v>
      </c>
      <c r="AK6" s="26">
        <v>94.3</v>
      </c>
      <c r="AL6" s="26">
        <v>94.9</v>
      </c>
      <c r="AM6" s="26">
        <v>94.4</v>
      </c>
      <c r="AN6" s="26">
        <v>94.4</v>
      </c>
      <c r="AO6" s="26">
        <v>94</v>
      </c>
      <c r="AP6" s="26">
        <v>95</v>
      </c>
      <c r="AQ6" s="26">
        <v>94.7</v>
      </c>
      <c r="AR6" s="26">
        <v>95</v>
      </c>
      <c r="AS6" s="26">
        <v>97.5</v>
      </c>
      <c r="AT6" s="26">
        <v>97.3</v>
      </c>
      <c r="AU6" s="26">
        <v>98</v>
      </c>
      <c r="AV6" s="26">
        <v>99.7</v>
      </c>
      <c r="AW6" s="26">
        <v>97.9</v>
      </c>
      <c r="AX6" s="26">
        <v>98</v>
      </c>
      <c r="AY6" s="26">
        <v>98</v>
      </c>
      <c r="AZ6" s="26">
        <v>98</v>
      </c>
      <c r="BA6" s="26">
        <v>97.9</v>
      </c>
      <c r="BB6" s="26">
        <v>97.1</v>
      </c>
      <c r="BC6" s="26">
        <v>96.1</v>
      </c>
      <c r="BD6" s="26">
        <v>95.5</v>
      </c>
      <c r="BE6" s="26">
        <v>99.9</v>
      </c>
      <c r="BF6" s="26">
        <v>99.6</v>
      </c>
      <c r="BG6" s="26">
        <v>101</v>
      </c>
      <c r="BH6" s="26">
        <v>101</v>
      </c>
      <c r="BI6" s="26">
        <v>99.9</v>
      </c>
      <c r="BJ6" s="26">
        <v>101.5</v>
      </c>
      <c r="BK6" s="26">
        <v>111</v>
      </c>
      <c r="BL6" s="26">
        <v>104.5</v>
      </c>
      <c r="BM6" s="26">
        <v>105.5</v>
      </c>
      <c r="BN6" s="26">
        <v>104</v>
      </c>
      <c r="BO6" s="26">
        <v>103.5</v>
      </c>
      <c r="BP6" s="26">
        <v>103</v>
      </c>
      <c r="BQ6" s="26">
        <v>103</v>
      </c>
      <c r="BR6" s="26">
        <v>102</v>
      </c>
      <c r="BS6" s="26">
        <v>99.7</v>
      </c>
      <c r="BT6" s="26">
        <v>99.8</v>
      </c>
      <c r="BU6" s="26">
        <v>98.7</v>
      </c>
      <c r="BV6" s="26">
        <v>99</v>
      </c>
      <c r="BW6" s="26">
        <v>98</v>
      </c>
      <c r="BX6" s="26">
        <v>98.1</v>
      </c>
      <c r="BY6" s="26">
        <v>98</v>
      </c>
      <c r="BZ6" s="26">
        <v>98</v>
      </c>
      <c r="CA6" s="26">
        <v>98</v>
      </c>
      <c r="CB6" s="26">
        <v>98.6</v>
      </c>
      <c r="CC6" s="26">
        <v>99.1</v>
      </c>
      <c r="CD6" s="26">
        <v>105.5</v>
      </c>
      <c r="CE6" s="26">
        <v>103.5</v>
      </c>
      <c r="CF6" s="26">
        <v>101.5</v>
      </c>
      <c r="CG6" s="26">
        <v>100.5</v>
      </c>
      <c r="CH6" s="26">
        <v>100.5</v>
      </c>
      <c r="CI6" s="26">
        <v>103.5</v>
      </c>
      <c r="CJ6" s="26">
        <v>105</v>
      </c>
      <c r="CK6" s="26">
        <v>103</v>
      </c>
      <c r="CL6" s="26">
        <v>101.5</v>
      </c>
      <c r="CM6" s="26">
        <v>102</v>
      </c>
      <c r="CN6" s="26">
        <v>101</v>
      </c>
      <c r="CO6" s="26">
        <v>101</v>
      </c>
      <c r="CP6" s="26">
        <v>102.5</v>
      </c>
      <c r="CQ6" s="26">
        <v>102</v>
      </c>
      <c r="CR6" s="26">
        <v>103</v>
      </c>
      <c r="CS6" s="26">
        <v>103</v>
      </c>
      <c r="CT6" s="26">
        <v>101</v>
      </c>
      <c r="CU6" s="26">
        <v>100.5</v>
      </c>
      <c r="CV6" s="26">
        <v>101.5</v>
      </c>
      <c r="CW6" s="26">
        <v>99.4</v>
      </c>
      <c r="CX6" s="26">
        <v>99</v>
      </c>
      <c r="CY6" s="26">
        <v>100</v>
      </c>
      <c r="CZ6" s="26">
        <v>99.2</v>
      </c>
      <c r="DA6" s="26">
        <v>99.8</v>
      </c>
      <c r="DB6" s="26">
        <v>97.3</v>
      </c>
      <c r="DC6" s="26">
        <v>99.4</v>
      </c>
      <c r="DD6" s="26">
        <v>99.3</v>
      </c>
      <c r="DE6" s="26">
        <v>99.3</v>
      </c>
      <c r="DF6" s="26">
        <v>97.2</v>
      </c>
      <c r="DG6" s="26">
        <v>97</v>
      </c>
      <c r="DH6" s="26">
        <v>96.6</v>
      </c>
      <c r="DI6" s="26">
        <v>96.6</v>
      </c>
      <c r="DJ6" s="26">
        <v>95.8</v>
      </c>
      <c r="DK6" s="26">
        <v>99.5</v>
      </c>
      <c r="DL6" s="26">
        <v>99.3</v>
      </c>
      <c r="DM6" s="26">
        <v>101</v>
      </c>
      <c r="DN6" s="26">
        <v>98.1</v>
      </c>
      <c r="DO6" s="26">
        <v>97.5</v>
      </c>
      <c r="DP6" s="26">
        <v>97.9</v>
      </c>
      <c r="DQ6" s="26">
        <v>88.2</v>
      </c>
      <c r="DR6" s="26">
        <v>85.7</v>
      </c>
      <c r="DS6" s="26">
        <v>77.599999999999994</v>
      </c>
      <c r="DT6" s="26">
        <v>84.2</v>
      </c>
      <c r="DU6" s="26">
        <v>87.9</v>
      </c>
      <c r="DV6" s="26">
        <v>84.5</v>
      </c>
      <c r="DW6" s="26">
        <v>85.1</v>
      </c>
      <c r="DX6" s="26">
        <v>83.1</v>
      </c>
      <c r="DY6" s="26">
        <v>80.3</v>
      </c>
      <c r="DZ6" s="26">
        <v>80.599999999999994</v>
      </c>
      <c r="EA6" s="26">
        <v>79.5</v>
      </c>
      <c r="EB6" s="26">
        <v>79</v>
      </c>
      <c r="EC6" s="26">
        <v>81.5</v>
      </c>
      <c r="ED6" s="26">
        <v>81</v>
      </c>
      <c r="EE6" s="26">
        <v>81</v>
      </c>
      <c r="EF6" s="26">
        <v>81.8</v>
      </c>
      <c r="EG6" s="26">
        <v>81.900000000000006</v>
      </c>
      <c r="EH6" s="26">
        <v>85.8</v>
      </c>
      <c r="EI6">
        <f t="shared" si="1"/>
        <v>0</v>
      </c>
    </row>
    <row r="7" spans="1:139" x14ac:dyDescent="0.4">
      <c r="A7" s="1">
        <v>1</v>
      </c>
      <c r="B7" s="1" t="s">
        <v>56</v>
      </c>
      <c r="C7" s="3">
        <v>6958</v>
      </c>
      <c r="D7" s="25">
        <v>3</v>
      </c>
      <c r="E7" s="26" t="s">
        <v>83</v>
      </c>
      <c r="F7" s="50">
        <v>24.1</v>
      </c>
      <c r="G7" s="39">
        <f t="shared" si="0"/>
        <v>21.75</v>
      </c>
      <c r="H7" s="26">
        <v>30.75</v>
      </c>
      <c r="I7" s="26">
        <v>30.75</v>
      </c>
      <c r="J7" s="26">
        <v>30.35</v>
      </c>
      <c r="K7" s="26">
        <v>30.5</v>
      </c>
      <c r="L7" s="26">
        <v>30.45</v>
      </c>
      <c r="M7" s="26">
        <v>30.4</v>
      </c>
      <c r="N7" s="26">
        <v>30.45</v>
      </c>
      <c r="O7" s="26">
        <v>30.15</v>
      </c>
      <c r="P7" s="26">
        <v>30.2</v>
      </c>
      <c r="Q7" s="26">
        <v>30</v>
      </c>
      <c r="R7" s="26">
        <v>30.05</v>
      </c>
      <c r="S7" s="26">
        <v>29.85</v>
      </c>
      <c r="T7" s="26">
        <v>29.9</v>
      </c>
      <c r="U7" s="26">
        <v>30.75</v>
      </c>
      <c r="V7" s="26">
        <v>30.4</v>
      </c>
      <c r="W7" s="26">
        <v>30.25</v>
      </c>
      <c r="X7" s="26">
        <v>30.15</v>
      </c>
      <c r="Y7" s="26">
        <v>30</v>
      </c>
      <c r="Z7" s="26">
        <v>30.2</v>
      </c>
      <c r="AA7" s="26">
        <v>29.85</v>
      </c>
      <c r="AB7" s="26">
        <v>28.25</v>
      </c>
      <c r="AC7" s="26">
        <v>28.3</v>
      </c>
      <c r="AD7" s="26">
        <v>28.05</v>
      </c>
      <c r="AE7" s="26">
        <v>28.2</v>
      </c>
      <c r="AF7" s="26">
        <v>28.15</v>
      </c>
      <c r="AG7" s="26">
        <v>28.2</v>
      </c>
      <c r="AH7" s="26">
        <v>28.05</v>
      </c>
      <c r="AI7" s="26">
        <v>28.05</v>
      </c>
      <c r="AJ7" s="26">
        <v>28</v>
      </c>
      <c r="AK7" s="26">
        <v>28.4</v>
      </c>
      <c r="AL7" s="26">
        <v>28.2</v>
      </c>
      <c r="AM7" s="26">
        <v>28.1</v>
      </c>
      <c r="AN7" s="26">
        <v>27.75</v>
      </c>
      <c r="AO7" s="26">
        <v>27.7</v>
      </c>
      <c r="AP7" s="26">
        <v>27.65</v>
      </c>
      <c r="AQ7" s="26">
        <v>28.1</v>
      </c>
      <c r="AR7" s="26">
        <v>27.8</v>
      </c>
      <c r="AS7" s="26">
        <v>27.1</v>
      </c>
      <c r="AT7" s="26">
        <v>26.95</v>
      </c>
      <c r="AU7" s="26">
        <v>27</v>
      </c>
      <c r="AV7" s="26">
        <v>26.95</v>
      </c>
      <c r="AW7" s="26">
        <v>26.95</v>
      </c>
      <c r="AX7" s="26">
        <v>26.6</v>
      </c>
      <c r="AY7" s="26">
        <v>26.05</v>
      </c>
      <c r="AZ7" s="26">
        <v>25.3</v>
      </c>
      <c r="BA7" s="26">
        <v>24.5</v>
      </c>
      <c r="BB7" s="26">
        <v>24.9</v>
      </c>
      <c r="BC7" s="26">
        <v>24.4</v>
      </c>
      <c r="BD7" s="26">
        <v>24.3</v>
      </c>
      <c r="BE7" s="26">
        <v>24.55</v>
      </c>
      <c r="BF7" s="26">
        <v>24.85</v>
      </c>
      <c r="BG7" s="26">
        <v>24.9</v>
      </c>
      <c r="BH7" s="26">
        <v>24.95</v>
      </c>
      <c r="BI7" s="26">
        <v>24.95</v>
      </c>
      <c r="BJ7" s="26">
        <v>24.75</v>
      </c>
      <c r="BK7" s="26">
        <v>24.25</v>
      </c>
      <c r="BL7" s="26">
        <v>24.8</v>
      </c>
      <c r="BM7" s="26">
        <v>24.5</v>
      </c>
      <c r="BN7" s="26">
        <v>24.55</v>
      </c>
      <c r="BO7" s="26">
        <v>24.4</v>
      </c>
      <c r="BP7" s="26">
        <v>24.2</v>
      </c>
      <c r="BQ7" s="26">
        <v>23.85</v>
      </c>
      <c r="BR7" s="26">
        <v>24</v>
      </c>
      <c r="BS7" s="26">
        <v>23.2</v>
      </c>
      <c r="BT7" s="26">
        <v>23.4</v>
      </c>
      <c r="BU7" s="26">
        <v>23.35</v>
      </c>
      <c r="BV7" s="26">
        <v>23.9</v>
      </c>
      <c r="BW7" s="26">
        <v>23.9</v>
      </c>
      <c r="BX7" s="26">
        <v>24</v>
      </c>
      <c r="BY7" s="26">
        <v>24.25</v>
      </c>
      <c r="BZ7" s="26">
        <v>24.35</v>
      </c>
      <c r="CA7" s="26">
        <v>24</v>
      </c>
      <c r="CB7" s="26">
        <v>23.95</v>
      </c>
      <c r="CC7" s="26">
        <v>24.5</v>
      </c>
      <c r="CD7" s="26">
        <v>24.75</v>
      </c>
      <c r="CE7" s="26">
        <v>24.4</v>
      </c>
      <c r="CF7" s="26">
        <v>24.05</v>
      </c>
      <c r="CG7" s="26">
        <v>24.35</v>
      </c>
      <c r="CH7" s="26">
        <v>24.4</v>
      </c>
      <c r="CI7" s="26">
        <v>24.45</v>
      </c>
      <c r="CJ7" s="26">
        <v>24.2</v>
      </c>
      <c r="CK7" s="26">
        <v>24.6</v>
      </c>
      <c r="CL7" s="26">
        <v>24.5</v>
      </c>
      <c r="CM7" s="26">
        <v>24.75</v>
      </c>
      <c r="CN7" s="26">
        <v>24.8</v>
      </c>
      <c r="CO7" s="26">
        <v>25.2</v>
      </c>
      <c r="CP7" s="26">
        <v>25.1</v>
      </c>
      <c r="CQ7" s="26">
        <v>24.8</v>
      </c>
      <c r="CR7" s="26">
        <v>24.55</v>
      </c>
      <c r="CS7" s="26">
        <v>24.3</v>
      </c>
      <c r="CT7" s="26">
        <v>24.5</v>
      </c>
      <c r="CU7" s="26">
        <v>24.45</v>
      </c>
      <c r="CV7" s="26">
        <v>24.4</v>
      </c>
      <c r="CW7" s="26">
        <v>24.5</v>
      </c>
      <c r="CX7" s="26">
        <v>24.25</v>
      </c>
      <c r="CY7" s="26">
        <v>24.15</v>
      </c>
      <c r="CZ7" s="26">
        <v>23.8</v>
      </c>
      <c r="DA7" s="26">
        <v>23.8</v>
      </c>
      <c r="DB7" s="26">
        <v>23.9</v>
      </c>
      <c r="DC7" s="26">
        <v>24.15</v>
      </c>
      <c r="DD7" s="26">
        <v>24.1</v>
      </c>
      <c r="DE7" s="26">
        <v>24.15</v>
      </c>
      <c r="DF7" s="26">
        <v>24.15</v>
      </c>
      <c r="DG7" s="26">
        <v>24.2</v>
      </c>
      <c r="DH7" s="26">
        <v>24.25</v>
      </c>
      <c r="DI7" s="26">
        <v>24.05</v>
      </c>
      <c r="DJ7" s="26">
        <v>24.1</v>
      </c>
      <c r="DK7" s="26">
        <v>24.2</v>
      </c>
      <c r="DL7" s="26">
        <v>24.1</v>
      </c>
      <c r="DM7" s="26">
        <v>24.05</v>
      </c>
      <c r="DN7" s="26">
        <v>23.8</v>
      </c>
      <c r="DO7" s="26">
        <v>23.85</v>
      </c>
      <c r="DP7" s="26">
        <v>23.85</v>
      </c>
      <c r="DQ7" s="26">
        <v>21.5</v>
      </c>
      <c r="DR7" s="26">
        <v>20.45</v>
      </c>
      <c r="DS7" s="26">
        <v>18.45</v>
      </c>
      <c r="DT7" s="26">
        <v>20.25</v>
      </c>
      <c r="DU7" s="26">
        <v>20.45</v>
      </c>
      <c r="DV7" s="26">
        <v>20.5</v>
      </c>
      <c r="DW7" s="26">
        <v>21.35</v>
      </c>
      <c r="DX7" s="26">
        <v>20.5</v>
      </c>
      <c r="DY7" s="26">
        <v>20.6</v>
      </c>
      <c r="DZ7" s="26">
        <v>20.95</v>
      </c>
      <c r="EA7" s="26">
        <v>20.7</v>
      </c>
      <c r="EB7" s="26">
        <v>20.3</v>
      </c>
      <c r="EC7" s="26">
        <v>20.55</v>
      </c>
      <c r="ED7" s="26">
        <v>20.55</v>
      </c>
      <c r="EE7" s="26">
        <v>20.6</v>
      </c>
      <c r="EF7" s="26">
        <v>20.7</v>
      </c>
      <c r="EG7" s="26">
        <v>21.7</v>
      </c>
      <c r="EH7" s="26">
        <v>21.75</v>
      </c>
      <c r="EI7">
        <f t="shared" si="1"/>
        <v>0</v>
      </c>
    </row>
    <row r="8" spans="1:139" x14ac:dyDescent="0.4">
      <c r="A8" s="1">
        <v>2</v>
      </c>
      <c r="B8" s="1" t="s">
        <v>57</v>
      </c>
      <c r="C8" s="3">
        <v>6747</v>
      </c>
      <c r="D8" s="25">
        <v>4</v>
      </c>
      <c r="E8" s="26" t="s">
        <v>113</v>
      </c>
      <c r="F8" s="50">
        <v>154</v>
      </c>
      <c r="G8" s="39">
        <f t="shared" si="0"/>
        <v>139</v>
      </c>
      <c r="H8" s="26">
        <v>150.5</v>
      </c>
      <c r="I8" s="26">
        <v>149</v>
      </c>
      <c r="J8" s="26">
        <v>151</v>
      </c>
      <c r="K8" s="26">
        <v>153</v>
      </c>
      <c r="L8" s="26">
        <v>151.5</v>
      </c>
      <c r="M8" s="26">
        <v>149.5</v>
      </c>
      <c r="N8" s="26">
        <v>149.5</v>
      </c>
      <c r="O8" s="26">
        <v>149</v>
      </c>
      <c r="P8" s="26">
        <v>149</v>
      </c>
      <c r="Q8" s="26">
        <v>149</v>
      </c>
      <c r="R8" s="26">
        <v>147.5</v>
      </c>
      <c r="S8" s="26">
        <v>146.5</v>
      </c>
      <c r="T8" s="26">
        <v>146</v>
      </c>
      <c r="U8" s="26">
        <v>144.5</v>
      </c>
      <c r="V8" s="26">
        <v>143.5</v>
      </c>
      <c r="W8" s="26">
        <v>143.5</v>
      </c>
      <c r="X8" s="26">
        <v>142</v>
      </c>
      <c r="Y8" s="26">
        <v>142.5</v>
      </c>
      <c r="Z8" s="26">
        <v>142</v>
      </c>
      <c r="AA8" s="26">
        <v>142</v>
      </c>
      <c r="AB8" s="26">
        <v>141.5</v>
      </c>
      <c r="AC8" s="26">
        <v>139</v>
      </c>
      <c r="AD8" s="26">
        <v>136.5</v>
      </c>
      <c r="AE8" s="26">
        <v>140</v>
      </c>
      <c r="AF8" s="26">
        <v>140</v>
      </c>
      <c r="AG8" s="26">
        <v>140</v>
      </c>
      <c r="AH8" s="26">
        <v>140</v>
      </c>
      <c r="AI8" s="26">
        <v>140</v>
      </c>
      <c r="AJ8" s="26">
        <v>137.5</v>
      </c>
      <c r="AK8" s="26">
        <v>137</v>
      </c>
      <c r="AL8" s="26">
        <v>136</v>
      </c>
      <c r="AM8" s="26">
        <v>133.5</v>
      </c>
      <c r="AN8" s="26">
        <v>135.5</v>
      </c>
      <c r="AO8" s="26">
        <v>135.5</v>
      </c>
      <c r="AP8" s="26">
        <v>137.5</v>
      </c>
      <c r="AQ8" s="26">
        <v>134.5</v>
      </c>
      <c r="AR8" s="26">
        <v>136.5</v>
      </c>
      <c r="AS8" s="26">
        <v>142</v>
      </c>
      <c r="AT8" s="26">
        <v>141.5</v>
      </c>
      <c r="AU8" s="26">
        <v>141.5</v>
      </c>
      <c r="AV8" s="26">
        <v>140</v>
      </c>
      <c r="AW8" s="26">
        <v>139</v>
      </c>
      <c r="AX8" s="26">
        <v>138</v>
      </c>
      <c r="AY8" s="26">
        <v>138.5</v>
      </c>
      <c r="AZ8" s="26">
        <v>138.5</v>
      </c>
      <c r="BA8" s="26">
        <v>138.5</v>
      </c>
      <c r="BB8" s="26">
        <v>137.5</v>
      </c>
      <c r="BC8" s="26">
        <v>136</v>
      </c>
      <c r="BD8" s="26">
        <v>135.5</v>
      </c>
      <c r="BE8" s="26">
        <v>135</v>
      </c>
      <c r="BF8" s="26">
        <v>136</v>
      </c>
      <c r="BG8" s="26">
        <v>135</v>
      </c>
      <c r="BH8" s="26">
        <v>133.5</v>
      </c>
      <c r="BI8" s="26">
        <v>132.5</v>
      </c>
      <c r="BJ8" s="26">
        <v>133</v>
      </c>
      <c r="BK8" s="26">
        <v>133</v>
      </c>
      <c r="BL8" s="26">
        <v>133</v>
      </c>
      <c r="BM8" s="26">
        <v>133</v>
      </c>
      <c r="BN8" s="26">
        <v>133</v>
      </c>
      <c r="BO8" s="26">
        <v>132.5</v>
      </c>
      <c r="BP8" s="26">
        <v>132.5</v>
      </c>
      <c r="BQ8" s="26">
        <v>130</v>
      </c>
      <c r="BR8" s="26">
        <v>129</v>
      </c>
      <c r="BS8" s="26">
        <v>125.5</v>
      </c>
      <c r="BT8" s="26">
        <v>127.5</v>
      </c>
      <c r="BU8" s="26">
        <v>127.5</v>
      </c>
      <c r="BV8" s="26">
        <v>127.5</v>
      </c>
      <c r="BW8" s="26">
        <v>126</v>
      </c>
      <c r="BX8" s="26">
        <v>125</v>
      </c>
      <c r="BY8" s="26">
        <v>124</v>
      </c>
      <c r="BZ8" s="26">
        <v>129</v>
      </c>
      <c r="CA8" s="26">
        <v>126.5</v>
      </c>
      <c r="CB8" s="26">
        <v>125</v>
      </c>
      <c r="CC8" s="26">
        <v>124.5</v>
      </c>
      <c r="CD8" s="26">
        <v>128</v>
      </c>
      <c r="CE8" s="26">
        <v>128.5</v>
      </c>
      <c r="CF8" s="26">
        <v>129.5</v>
      </c>
      <c r="CG8" s="26">
        <v>130</v>
      </c>
      <c r="CH8" s="26">
        <v>134</v>
      </c>
      <c r="CI8" s="26">
        <v>137.5</v>
      </c>
      <c r="CJ8" s="26">
        <v>144</v>
      </c>
      <c r="CK8" s="26">
        <v>149</v>
      </c>
      <c r="CL8" s="26">
        <v>151</v>
      </c>
      <c r="CM8" s="26">
        <v>146.5</v>
      </c>
      <c r="CN8" s="26">
        <v>147</v>
      </c>
      <c r="CO8" s="26">
        <v>146</v>
      </c>
      <c r="CP8" s="26">
        <v>146</v>
      </c>
      <c r="CQ8" s="26">
        <v>144</v>
      </c>
      <c r="CR8" s="26">
        <v>147</v>
      </c>
      <c r="CS8" s="26">
        <v>146</v>
      </c>
      <c r="CT8" s="26">
        <v>144</v>
      </c>
      <c r="CU8" s="26">
        <v>141.5</v>
      </c>
      <c r="CV8" s="26">
        <v>144.5</v>
      </c>
      <c r="CW8" s="26">
        <v>146</v>
      </c>
      <c r="CX8" s="26">
        <v>146</v>
      </c>
      <c r="CY8" s="26">
        <v>145.5</v>
      </c>
      <c r="CZ8" s="26">
        <v>146</v>
      </c>
      <c r="DA8" s="26">
        <v>151</v>
      </c>
      <c r="DB8" s="26">
        <v>152</v>
      </c>
      <c r="DC8" s="26">
        <v>152</v>
      </c>
      <c r="DD8" s="26">
        <v>154</v>
      </c>
      <c r="DE8" s="26">
        <v>154</v>
      </c>
      <c r="DF8" s="26">
        <v>150.5</v>
      </c>
      <c r="DG8" s="26">
        <v>151</v>
      </c>
      <c r="DH8" s="26">
        <v>150.5</v>
      </c>
      <c r="DI8" s="26">
        <v>150</v>
      </c>
      <c r="DJ8" s="26">
        <v>149</v>
      </c>
      <c r="DK8" s="26">
        <v>148</v>
      </c>
      <c r="DL8" s="26">
        <v>152</v>
      </c>
      <c r="DM8" s="26">
        <v>148</v>
      </c>
      <c r="DN8" s="26">
        <v>141</v>
      </c>
      <c r="DO8" s="26">
        <v>142</v>
      </c>
      <c r="DP8" s="26">
        <v>146</v>
      </c>
      <c r="DQ8" s="26">
        <v>131.5</v>
      </c>
      <c r="DR8" s="26">
        <v>136.5</v>
      </c>
      <c r="DS8" s="26">
        <v>129</v>
      </c>
      <c r="DT8" s="26">
        <v>139</v>
      </c>
      <c r="DU8" s="26">
        <v>139</v>
      </c>
      <c r="DV8" s="26">
        <v>143</v>
      </c>
      <c r="DW8" s="26">
        <v>144</v>
      </c>
      <c r="DX8" s="26">
        <v>143</v>
      </c>
      <c r="DY8" s="26">
        <v>136</v>
      </c>
      <c r="DZ8" s="26">
        <v>136.5</v>
      </c>
      <c r="EA8" s="26">
        <v>136</v>
      </c>
      <c r="EB8" s="26">
        <v>134</v>
      </c>
      <c r="EC8" s="26">
        <v>134</v>
      </c>
      <c r="ED8" s="26">
        <v>135</v>
      </c>
      <c r="EE8" s="26">
        <v>136.5</v>
      </c>
      <c r="EF8" s="26">
        <v>137.5</v>
      </c>
      <c r="EG8" s="26">
        <v>140</v>
      </c>
      <c r="EH8" s="26">
        <v>139</v>
      </c>
      <c r="EI8">
        <f t="shared" si="1"/>
        <v>0</v>
      </c>
    </row>
    <row r="9" spans="1:139" x14ac:dyDescent="0.4">
      <c r="A9" s="1">
        <v>3</v>
      </c>
      <c r="B9" s="1" t="s">
        <v>56</v>
      </c>
      <c r="C9" s="3">
        <v>2248</v>
      </c>
      <c r="D9" s="25">
        <v>5</v>
      </c>
      <c r="E9" s="26" t="s">
        <v>78</v>
      </c>
      <c r="F9" s="50">
        <v>59</v>
      </c>
      <c r="G9" s="39">
        <f t="shared" si="0"/>
        <v>53.5</v>
      </c>
      <c r="H9" s="26">
        <v>50.07</v>
      </c>
      <c r="I9" s="26">
        <v>51.91</v>
      </c>
      <c r="J9" s="26">
        <v>52.13</v>
      </c>
      <c r="K9" s="26">
        <v>52.6</v>
      </c>
      <c r="L9" s="26">
        <v>56.3</v>
      </c>
      <c r="M9" s="26">
        <v>61.6</v>
      </c>
      <c r="N9" s="26">
        <v>64.290000000000006</v>
      </c>
      <c r="O9" s="26">
        <v>62.13</v>
      </c>
      <c r="P9" s="26">
        <v>63.03</v>
      </c>
      <c r="Q9" s="26">
        <v>68.67</v>
      </c>
      <c r="R9" s="26">
        <v>70.22</v>
      </c>
      <c r="S9" s="26">
        <v>72.94</v>
      </c>
      <c r="T9" s="26">
        <v>75.38</v>
      </c>
      <c r="U9" s="26">
        <v>74.44</v>
      </c>
      <c r="V9" s="26">
        <v>74.739999999999995</v>
      </c>
      <c r="W9" s="26">
        <v>71.05</v>
      </c>
      <c r="X9" s="26">
        <v>70.040000000000006</v>
      </c>
      <c r="Y9" s="26">
        <v>69.650000000000006</v>
      </c>
      <c r="Z9" s="26">
        <v>71.760000000000005</v>
      </c>
      <c r="AA9" s="26">
        <v>71.83</v>
      </c>
      <c r="AB9" s="26">
        <v>71.27</v>
      </c>
      <c r="AC9" s="26">
        <v>71.180000000000007</v>
      </c>
      <c r="AD9" s="26">
        <v>70.209999999999994</v>
      </c>
      <c r="AE9" s="26">
        <v>71.05</v>
      </c>
      <c r="AF9" s="26">
        <v>70.66</v>
      </c>
      <c r="AG9" s="26">
        <v>69.48</v>
      </c>
      <c r="AH9" s="26">
        <v>69.59</v>
      </c>
      <c r="AI9" s="26">
        <v>69.33</v>
      </c>
      <c r="AJ9" s="26">
        <v>68.959999999999994</v>
      </c>
      <c r="AK9" s="26">
        <v>69.03</v>
      </c>
      <c r="AL9" s="26">
        <v>68.3</v>
      </c>
      <c r="AM9" s="26">
        <v>65.459999999999994</v>
      </c>
      <c r="AN9" s="26">
        <v>65.89</v>
      </c>
      <c r="AO9" s="26">
        <v>66.16</v>
      </c>
      <c r="AP9" s="26">
        <v>66.5</v>
      </c>
      <c r="AQ9" s="26">
        <v>66.69</v>
      </c>
      <c r="AR9" s="26">
        <v>65.87</v>
      </c>
      <c r="AS9" s="26">
        <v>65.73</v>
      </c>
      <c r="AT9" s="26">
        <v>65.95</v>
      </c>
      <c r="AU9" s="26">
        <v>68.56</v>
      </c>
      <c r="AV9" s="26">
        <v>69.17</v>
      </c>
      <c r="AW9" s="26">
        <v>69.41</v>
      </c>
      <c r="AX9" s="26">
        <v>69.599999999999994</v>
      </c>
      <c r="AY9" s="26">
        <v>69.239999999999995</v>
      </c>
      <c r="AZ9" s="26">
        <v>69.36</v>
      </c>
      <c r="BA9" s="26">
        <v>68.95</v>
      </c>
      <c r="BB9" s="26">
        <v>68.97</v>
      </c>
      <c r="BC9" s="26">
        <v>67.63</v>
      </c>
      <c r="BD9" s="26">
        <v>68.45</v>
      </c>
      <c r="BE9" s="26">
        <v>68.73</v>
      </c>
      <c r="BF9" s="26">
        <v>67.84</v>
      </c>
      <c r="BG9" s="26">
        <v>67.819999999999993</v>
      </c>
      <c r="BH9" s="26">
        <v>67.55</v>
      </c>
      <c r="BI9" s="26">
        <v>68.61</v>
      </c>
      <c r="BJ9" s="26">
        <v>67.75</v>
      </c>
      <c r="BK9" s="26">
        <v>68.489999999999995</v>
      </c>
      <c r="BL9" s="26">
        <v>67.03</v>
      </c>
      <c r="BM9" s="26">
        <v>68.72</v>
      </c>
      <c r="BN9" s="26">
        <v>66.2</v>
      </c>
      <c r="BO9" s="26">
        <v>66.25</v>
      </c>
      <c r="BP9" s="26">
        <v>65.67</v>
      </c>
      <c r="BQ9" s="26">
        <v>64.849999999999994</v>
      </c>
      <c r="BR9" s="26">
        <v>65.239999999999995</v>
      </c>
      <c r="BS9" s="26">
        <v>63.92</v>
      </c>
      <c r="BT9" s="26">
        <v>65.94</v>
      </c>
      <c r="BU9" s="26">
        <v>65.34</v>
      </c>
      <c r="BV9" s="26">
        <v>65.5</v>
      </c>
      <c r="BW9" s="26">
        <v>66.2</v>
      </c>
      <c r="BX9" s="26">
        <v>66.42</v>
      </c>
      <c r="BY9" s="26">
        <v>67.510000000000005</v>
      </c>
      <c r="BZ9" s="26">
        <v>66.03</v>
      </c>
      <c r="CA9" s="26">
        <v>66.790000000000006</v>
      </c>
      <c r="CB9" s="26">
        <v>67.72</v>
      </c>
      <c r="CC9" s="26">
        <v>67.8</v>
      </c>
      <c r="CD9" s="26">
        <v>67.08</v>
      </c>
      <c r="CE9" s="26">
        <v>66.349999999999994</v>
      </c>
      <c r="CF9" s="26">
        <v>67.239999999999995</v>
      </c>
      <c r="CG9" s="26">
        <v>68.11</v>
      </c>
      <c r="CH9" s="26">
        <v>68.209999999999994</v>
      </c>
      <c r="CI9" s="26">
        <v>71.94</v>
      </c>
      <c r="CJ9" s="26">
        <v>72.36</v>
      </c>
      <c r="CK9" s="26">
        <v>71.099999999999994</v>
      </c>
      <c r="CL9" s="26">
        <v>71.84</v>
      </c>
      <c r="CM9" s="26">
        <v>70.709999999999994</v>
      </c>
      <c r="CN9" s="26">
        <v>70</v>
      </c>
      <c r="CO9" s="26">
        <v>69.55</v>
      </c>
      <c r="CP9" s="26">
        <v>68.89</v>
      </c>
      <c r="CQ9" s="26">
        <v>67.75</v>
      </c>
      <c r="CR9" s="26">
        <v>68.819999999999993</v>
      </c>
      <c r="CS9" s="26">
        <v>68.209999999999994</v>
      </c>
      <c r="CT9" s="26">
        <v>67.58</v>
      </c>
      <c r="CU9" s="26">
        <v>67.47</v>
      </c>
      <c r="CV9" s="26">
        <v>67.739999999999995</v>
      </c>
      <c r="CW9" s="26">
        <v>68.11</v>
      </c>
      <c r="CX9" s="26">
        <v>67.77</v>
      </c>
      <c r="CY9" s="26">
        <v>68.66</v>
      </c>
      <c r="CZ9" s="26">
        <v>68.34</v>
      </c>
      <c r="DA9" s="26">
        <v>66.900000000000006</v>
      </c>
      <c r="DB9" s="26">
        <v>60.4</v>
      </c>
      <c r="DC9" s="26">
        <v>58.4</v>
      </c>
      <c r="DD9" s="26">
        <v>59</v>
      </c>
      <c r="DE9" s="26">
        <v>59.8</v>
      </c>
      <c r="DF9" s="26">
        <v>60.8</v>
      </c>
      <c r="DG9" s="26">
        <v>63.8</v>
      </c>
      <c r="DH9" s="26">
        <v>63.2</v>
      </c>
      <c r="DI9" s="26">
        <v>62.7</v>
      </c>
      <c r="DJ9" s="26">
        <v>61.7</v>
      </c>
      <c r="DK9" s="26">
        <v>61.2</v>
      </c>
      <c r="DL9" s="26">
        <v>60.2</v>
      </c>
      <c r="DM9" s="26">
        <v>57.8</v>
      </c>
      <c r="DN9" s="26">
        <v>54.8</v>
      </c>
      <c r="DO9" s="26">
        <v>56.3</v>
      </c>
      <c r="DP9" s="26">
        <v>57.1</v>
      </c>
      <c r="DQ9" s="26">
        <v>51.4</v>
      </c>
      <c r="DR9" s="26">
        <v>46.3</v>
      </c>
      <c r="DS9" s="26">
        <v>41.7</v>
      </c>
      <c r="DT9" s="26">
        <v>45.85</v>
      </c>
      <c r="DU9" s="26">
        <v>44.25</v>
      </c>
      <c r="DV9" s="26">
        <v>44.6</v>
      </c>
      <c r="DW9" s="26">
        <v>49.05</v>
      </c>
      <c r="DX9" s="26">
        <v>48.45</v>
      </c>
      <c r="DY9" s="26">
        <v>49.7</v>
      </c>
      <c r="DZ9" s="26">
        <v>49.35</v>
      </c>
      <c r="EA9" s="26">
        <v>47.85</v>
      </c>
      <c r="EB9" s="26">
        <v>47</v>
      </c>
      <c r="EC9" s="26">
        <v>49.3</v>
      </c>
      <c r="ED9" s="26">
        <v>49.6</v>
      </c>
      <c r="EE9" s="26">
        <v>52.6</v>
      </c>
      <c r="EF9" s="26">
        <v>53.6</v>
      </c>
      <c r="EG9" s="26">
        <v>54</v>
      </c>
      <c r="EH9" s="26">
        <v>53.5</v>
      </c>
      <c r="EI9">
        <f t="shared" si="1"/>
        <v>0</v>
      </c>
    </row>
    <row r="10" spans="1:139" x14ac:dyDescent="0.4">
      <c r="A10" s="1">
        <v>3</v>
      </c>
      <c r="B10" s="1" t="s">
        <v>58</v>
      </c>
      <c r="C10" s="3">
        <v>2761</v>
      </c>
      <c r="D10" s="25">
        <v>7</v>
      </c>
      <c r="E10" s="26" t="s">
        <v>80</v>
      </c>
      <c r="F10" s="50">
        <v>32.700000000000003</v>
      </c>
      <c r="G10" s="39">
        <f t="shared" si="0"/>
        <v>23.74</v>
      </c>
      <c r="H10" s="26">
        <v>35.590000000000003</v>
      </c>
      <c r="I10" s="26">
        <v>35.369999999999997</v>
      </c>
      <c r="J10" s="26">
        <v>36.19</v>
      </c>
      <c r="K10" s="26">
        <v>37.4</v>
      </c>
      <c r="L10" s="26">
        <v>36.04</v>
      </c>
      <c r="M10" s="26">
        <v>36.950000000000003</v>
      </c>
      <c r="N10" s="26">
        <v>36.619999999999997</v>
      </c>
      <c r="O10" s="26">
        <v>36.200000000000003</v>
      </c>
      <c r="P10" s="26">
        <v>36.200000000000003</v>
      </c>
      <c r="Q10" s="26">
        <v>36.58</v>
      </c>
      <c r="R10" s="26">
        <v>36.44</v>
      </c>
      <c r="S10" s="26">
        <v>35.799999999999997</v>
      </c>
      <c r="T10" s="26">
        <v>35.840000000000003</v>
      </c>
      <c r="U10" s="26">
        <v>36.25</v>
      </c>
      <c r="V10" s="26">
        <v>35.799999999999997</v>
      </c>
      <c r="W10" s="26">
        <v>35.799999999999997</v>
      </c>
      <c r="X10" s="26">
        <v>35.799999999999997</v>
      </c>
      <c r="Y10" s="26">
        <v>34.99</v>
      </c>
      <c r="Z10" s="26">
        <v>35.979999999999997</v>
      </c>
      <c r="AA10" s="26">
        <v>35.64</v>
      </c>
      <c r="AB10" s="26">
        <v>35.119999999999997</v>
      </c>
      <c r="AC10" s="26">
        <v>35.06</v>
      </c>
      <c r="AD10" s="26">
        <v>34.44</v>
      </c>
      <c r="AE10" s="26">
        <v>34.049999999999997</v>
      </c>
      <c r="AF10" s="26">
        <v>33.82</v>
      </c>
      <c r="AG10" s="26">
        <v>32.979999999999997</v>
      </c>
      <c r="AH10" s="26">
        <v>31.99</v>
      </c>
      <c r="AI10" s="26">
        <v>32.26</v>
      </c>
      <c r="AJ10" s="26">
        <v>32.299999999999997</v>
      </c>
      <c r="AK10" s="26">
        <v>32.75</v>
      </c>
      <c r="AL10" s="26">
        <v>33.36</v>
      </c>
      <c r="AM10" s="26">
        <v>32.79</v>
      </c>
      <c r="AN10" s="26">
        <v>32</v>
      </c>
      <c r="AO10" s="26">
        <v>34.520000000000003</v>
      </c>
      <c r="AP10" s="26">
        <v>34.700000000000003</v>
      </c>
      <c r="AQ10" s="26">
        <v>34.9</v>
      </c>
      <c r="AR10" s="26">
        <v>33.25</v>
      </c>
      <c r="AS10" s="26">
        <v>33.71</v>
      </c>
      <c r="AT10" s="26">
        <v>34.479999999999997</v>
      </c>
      <c r="AU10" s="26">
        <v>34.450000000000003</v>
      </c>
      <c r="AV10" s="26">
        <v>31.97</v>
      </c>
      <c r="AW10" s="26">
        <v>32.67</v>
      </c>
      <c r="AX10" s="26">
        <v>31.6</v>
      </c>
      <c r="AY10" s="26">
        <v>31.43</v>
      </c>
      <c r="AZ10" s="26">
        <v>30.66</v>
      </c>
      <c r="BA10" s="26">
        <v>30.56</v>
      </c>
      <c r="BB10" s="26">
        <v>31.67</v>
      </c>
      <c r="BC10" s="26">
        <v>32</v>
      </c>
      <c r="BD10" s="26">
        <v>30.4</v>
      </c>
      <c r="BE10" s="26">
        <v>30.93</v>
      </c>
      <c r="BF10" s="26">
        <v>31.5</v>
      </c>
      <c r="BG10" s="26">
        <v>30.55</v>
      </c>
      <c r="BH10" s="26">
        <v>30.85</v>
      </c>
      <c r="BI10" s="26">
        <v>29.93</v>
      </c>
      <c r="BJ10" s="26">
        <v>29.33</v>
      </c>
      <c r="BK10" s="26">
        <v>28.27</v>
      </c>
      <c r="BL10" s="26">
        <v>28.43</v>
      </c>
      <c r="BM10" s="26">
        <v>29.15</v>
      </c>
      <c r="BN10" s="26">
        <v>29</v>
      </c>
      <c r="BO10" s="26">
        <v>29.3</v>
      </c>
      <c r="BP10" s="26">
        <v>29.58</v>
      </c>
      <c r="BQ10" s="26">
        <v>30.4</v>
      </c>
      <c r="BR10" s="26">
        <v>32.9</v>
      </c>
      <c r="BS10" s="26">
        <v>31.75</v>
      </c>
      <c r="BT10" s="26">
        <v>30.63</v>
      </c>
      <c r="BU10" s="26">
        <v>31.8</v>
      </c>
      <c r="BV10" s="26">
        <v>31.21</v>
      </c>
      <c r="BW10" s="26">
        <v>33</v>
      </c>
      <c r="BX10" s="26">
        <v>32.75</v>
      </c>
      <c r="BY10" s="26">
        <v>31.42</v>
      </c>
      <c r="BZ10" s="26">
        <v>32.799999999999997</v>
      </c>
      <c r="CA10" s="26">
        <v>31.27</v>
      </c>
      <c r="CB10" s="26">
        <v>31.78</v>
      </c>
      <c r="CC10" s="26">
        <v>30.66</v>
      </c>
      <c r="CD10" s="26">
        <v>31.61</v>
      </c>
      <c r="CE10" s="26">
        <v>30.44</v>
      </c>
      <c r="CF10" s="26">
        <v>31.73</v>
      </c>
      <c r="CG10" s="26">
        <v>30.86</v>
      </c>
      <c r="CH10" s="26">
        <v>31.76</v>
      </c>
      <c r="CI10" s="26">
        <v>31.95</v>
      </c>
      <c r="CJ10" s="26">
        <v>31.95</v>
      </c>
      <c r="CK10" s="26">
        <v>31.98</v>
      </c>
      <c r="CL10" s="26">
        <v>32.299999999999997</v>
      </c>
      <c r="CM10" s="26">
        <v>32.19</v>
      </c>
      <c r="CN10" s="26">
        <v>33.5</v>
      </c>
      <c r="CO10" s="26">
        <v>32.99</v>
      </c>
      <c r="CP10" s="26">
        <v>32.22</v>
      </c>
      <c r="CQ10" s="26">
        <v>32.89</v>
      </c>
      <c r="CR10" s="26">
        <v>33.5</v>
      </c>
      <c r="CS10" s="26">
        <v>32.729999999999997</v>
      </c>
      <c r="CT10" s="26">
        <v>32.01</v>
      </c>
      <c r="CU10" s="26">
        <v>32.14</v>
      </c>
      <c r="CV10" s="26">
        <v>32.630000000000003</v>
      </c>
      <c r="CW10" s="26">
        <v>32.74</v>
      </c>
      <c r="CX10" s="26">
        <v>33.15</v>
      </c>
      <c r="CY10" s="26">
        <v>33.200000000000003</v>
      </c>
      <c r="CZ10" s="26">
        <v>32.340000000000003</v>
      </c>
      <c r="DA10" s="26">
        <v>33.31</v>
      </c>
      <c r="DB10" s="26">
        <v>32.18</v>
      </c>
      <c r="DC10" s="26">
        <v>31.75</v>
      </c>
      <c r="DD10" s="26">
        <v>32.700000000000003</v>
      </c>
      <c r="DE10" s="26">
        <v>32.6</v>
      </c>
      <c r="DF10" s="26">
        <v>32.299999999999997</v>
      </c>
      <c r="DG10" s="26">
        <v>32.56</v>
      </c>
      <c r="DH10" s="26">
        <v>32.700000000000003</v>
      </c>
      <c r="DI10" s="26">
        <v>31.32</v>
      </c>
      <c r="DJ10" s="26">
        <v>30.15</v>
      </c>
      <c r="DK10" s="26">
        <v>30.5</v>
      </c>
      <c r="DL10" s="26">
        <v>30.18</v>
      </c>
      <c r="DM10" s="26">
        <v>29.26</v>
      </c>
      <c r="DN10" s="26">
        <v>28.37</v>
      </c>
      <c r="DO10" s="26">
        <v>28</v>
      </c>
      <c r="DP10" s="26">
        <v>27.83</v>
      </c>
      <c r="DQ10" s="26">
        <v>24.36</v>
      </c>
      <c r="DR10" s="26">
        <v>23.18</v>
      </c>
      <c r="DS10" s="26">
        <v>23.05</v>
      </c>
      <c r="DT10" s="26">
        <v>24.74</v>
      </c>
      <c r="DU10" s="26">
        <v>26.12</v>
      </c>
      <c r="DV10" s="26">
        <v>25.74</v>
      </c>
      <c r="DW10" s="26">
        <v>26.21</v>
      </c>
      <c r="DX10" s="26">
        <v>25.35</v>
      </c>
      <c r="DY10" s="26">
        <v>24.3</v>
      </c>
      <c r="DZ10" s="26">
        <v>24.41</v>
      </c>
      <c r="EA10" s="26">
        <v>24.08</v>
      </c>
      <c r="EB10" s="26">
        <v>24.13</v>
      </c>
      <c r="EC10" s="26">
        <v>24.23</v>
      </c>
      <c r="ED10" s="26">
        <v>24.96</v>
      </c>
      <c r="EE10" s="26">
        <v>25.43</v>
      </c>
      <c r="EF10" s="26">
        <v>24.51</v>
      </c>
      <c r="EG10" s="26">
        <v>24.31</v>
      </c>
      <c r="EH10" s="26">
        <v>23.74</v>
      </c>
      <c r="EI10">
        <f t="shared" si="1"/>
        <v>0</v>
      </c>
    </row>
    <row r="11" spans="1:139" x14ac:dyDescent="0.4">
      <c r="A11" s="1">
        <v>3</v>
      </c>
      <c r="B11" s="1" t="s">
        <v>58</v>
      </c>
      <c r="C11" s="3">
        <v>4570</v>
      </c>
      <c r="D11" s="25">
        <v>8</v>
      </c>
      <c r="E11" s="26" t="s">
        <v>81</v>
      </c>
      <c r="F11" s="50">
        <v>79.599999999999994</v>
      </c>
      <c r="G11" s="39">
        <f t="shared" si="0"/>
        <v>76.069999999999993</v>
      </c>
      <c r="H11" s="26">
        <v>79.91</v>
      </c>
      <c r="I11" s="26">
        <v>79.94</v>
      </c>
      <c r="J11" s="26">
        <v>79.94</v>
      </c>
      <c r="K11" s="26">
        <v>80.349999999999994</v>
      </c>
      <c r="L11" s="26">
        <v>80.42</v>
      </c>
      <c r="M11" s="26">
        <v>80.42</v>
      </c>
      <c r="N11" s="26">
        <v>80.8</v>
      </c>
      <c r="O11" s="26">
        <v>80.55</v>
      </c>
      <c r="P11" s="26">
        <v>80.87</v>
      </c>
      <c r="Q11" s="26">
        <v>81.03</v>
      </c>
      <c r="R11" s="26">
        <v>80.91</v>
      </c>
      <c r="S11" s="26">
        <v>79.5</v>
      </c>
      <c r="T11" s="26">
        <v>80.95</v>
      </c>
      <c r="U11" s="26">
        <v>80.069999999999993</v>
      </c>
      <c r="V11" s="26">
        <v>80</v>
      </c>
      <c r="W11" s="26">
        <v>80.61</v>
      </c>
      <c r="X11" s="26">
        <v>80.95</v>
      </c>
      <c r="Y11" s="26">
        <v>80.11</v>
      </c>
      <c r="Z11" s="26">
        <v>79.900000000000006</v>
      </c>
      <c r="AA11" s="26">
        <v>80.069999999999993</v>
      </c>
      <c r="AB11" s="26">
        <v>80.2</v>
      </c>
      <c r="AC11" s="26">
        <v>79.760000000000005</v>
      </c>
      <c r="AD11" s="26">
        <v>79.34</v>
      </c>
      <c r="AE11" s="26">
        <v>79.319999999999993</v>
      </c>
      <c r="AF11" s="26">
        <v>79.52</v>
      </c>
      <c r="AG11" s="26">
        <v>79.8</v>
      </c>
      <c r="AH11" s="26">
        <v>79.61</v>
      </c>
      <c r="AI11" s="26">
        <v>79.959999999999994</v>
      </c>
      <c r="AJ11" s="26">
        <v>79.89</v>
      </c>
      <c r="AK11" s="26">
        <v>80.099999999999994</v>
      </c>
      <c r="AL11" s="26">
        <v>79.650000000000006</v>
      </c>
      <c r="AM11" s="26">
        <v>80.099999999999994</v>
      </c>
      <c r="AN11" s="26">
        <v>79.8</v>
      </c>
      <c r="AO11" s="26">
        <v>79.28</v>
      </c>
      <c r="AP11" s="26">
        <v>79.75</v>
      </c>
      <c r="AQ11" s="26">
        <v>79.8</v>
      </c>
      <c r="AR11" s="26">
        <v>79.58</v>
      </c>
      <c r="AS11" s="26">
        <v>79.45</v>
      </c>
      <c r="AT11" s="26">
        <v>79.650000000000006</v>
      </c>
      <c r="AU11" s="26">
        <v>79.66</v>
      </c>
      <c r="AV11" s="26">
        <v>77.599999999999994</v>
      </c>
      <c r="AW11" s="26">
        <v>79.900000000000006</v>
      </c>
      <c r="AX11" s="26">
        <v>79.599999999999994</v>
      </c>
      <c r="AY11" s="26">
        <v>79.540000000000006</v>
      </c>
      <c r="AZ11" s="26">
        <v>79.400000000000006</v>
      </c>
      <c r="BA11" s="26">
        <v>79.05</v>
      </c>
      <c r="BB11" s="26">
        <v>79</v>
      </c>
      <c r="BC11" s="26">
        <v>79.040000000000006</v>
      </c>
      <c r="BD11" s="26">
        <v>78.739999999999995</v>
      </c>
      <c r="BE11" s="26">
        <v>78.38</v>
      </c>
      <c r="BF11" s="26">
        <v>78.97</v>
      </c>
      <c r="BG11" s="26">
        <v>78.599999999999994</v>
      </c>
      <c r="BH11" s="26">
        <v>78.34</v>
      </c>
      <c r="BI11" s="26">
        <v>78.8</v>
      </c>
      <c r="BJ11" s="26">
        <v>79.180000000000007</v>
      </c>
      <c r="BK11" s="26">
        <v>79.2</v>
      </c>
      <c r="BL11" s="26">
        <v>79.2</v>
      </c>
      <c r="BM11" s="26">
        <v>79.8</v>
      </c>
      <c r="BN11" s="26">
        <v>79.44</v>
      </c>
      <c r="BO11" s="26">
        <v>78.95</v>
      </c>
      <c r="BP11" s="26">
        <v>78.959999999999994</v>
      </c>
      <c r="BQ11" s="26">
        <v>77.3</v>
      </c>
      <c r="BR11" s="26">
        <v>77.849999999999994</v>
      </c>
      <c r="BS11" s="26">
        <v>76.41</v>
      </c>
      <c r="BT11" s="26">
        <v>77.5</v>
      </c>
      <c r="BU11" s="26">
        <v>79.209999999999994</v>
      </c>
      <c r="BV11" s="26">
        <v>77.38</v>
      </c>
      <c r="BW11" s="26">
        <v>78</v>
      </c>
      <c r="BX11" s="26">
        <v>79.7</v>
      </c>
      <c r="BY11" s="26">
        <v>79.5</v>
      </c>
      <c r="BZ11" s="26">
        <v>79.58</v>
      </c>
      <c r="CA11" s="26">
        <v>78.989999999999995</v>
      </c>
      <c r="CB11" s="26">
        <v>79.25</v>
      </c>
      <c r="CC11" s="26">
        <v>79.599999999999994</v>
      </c>
      <c r="CD11" s="26">
        <v>79.3</v>
      </c>
      <c r="CE11" s="26">
        <v>79.5</v>
      </c>
      <c r="CF11" s="26">
        <v>79.599999999999994</v>
      </c>
      <c r="CG11" s="26">
        <v>79.599999999999994</v>
      </c>
      <c r="CH11" s="26">
        <v>79.599999999999994</v>
      </c>
      <c r="CI11" s="26">
        <v>79.599999999999994</v>
      </c>
      <c r="CJ11" s="26">
        <v>79.599999999999994</v>
      </c>
      <c r="CK11" s="26">
        <v>79.599999999999994</v>
      </c>
      <c r="CL11" s="26">
        <v>79.2</v>
      </c>
      <c r="CM11" s="26">
        <v>79.150000000000006</v>
      </c>
      <c r="CN11" s="26">
        <v>79.3</v>
      </c>
      <c r="CO11" s="26">
        <v>79.3</v>
      </c>
      <c r="CP11" s="26">
        <v>79.3</v>
      </c>
      <c r="CQ11" s="26">
        <v>79.3</v>
      </c>
      <c r="CR11" s="26">
        <v>79.3</v>
      </c>
      <c r="CS11" s="26">
        <v>79.3</v>
      </c>
      <c r="CT11" s="26">
        <v>79.3</v>
      </c>
      <c r="CU11" s="26">
        <v>79.3</v>
      </c>
      <c r="CV11" s="26">
        <v>79.3</v>
      </c>
      <c r="CW11" s="26">
        <v>79.3</v>
      </c>
      <c r="CX11" s="26">
        <v>79.3</v>
      </c>
      <c r="CY11" s="26">
        <v>79.3</v>
      </c>
      <c r="CZ11" s="26">
        <v>78.69</v>
      </c>
      <c r="DA11" s="26">
        <v>78.760000000000005</v>
      </c>
      <c r="DB11" s="26">
        <v>79</v>
      </c>
      <c r="DC11" s="26">
        <v>79.400000000000006</v>
      </c>
      <c r="DD11" s="26">
        <v>79.599999999999994</v>
      </c>
      <c r="DE11" s="26">
        <v>79.25</v>
      </c>
      <c r="DF11" s="26">
        <v>76.760000000000005</v>
      </c>
      <c r="DG11" s="26">
        <v>77.599999999999994</v>
      </c>
      <c r="DH11" s="26">
        <v>79.2</v>
      </c>
      <c r="DI11" s="26">
        <v>78.569999999999993</v>
      </c>
      <c r="DJ11" s="26">
        <v>78.989999999999995</v>
      </c>
      <c r="DK11" s="26">
        <v>79.400000000000006</v>
      </c>
      <c r="DL11" s="26">
        <v>79.150000000000006</v>
      </c>
      <c r="DM11" s="26">
        <v>77.39</v>
      </c>
      <c r="DN11" s="26">
        <v>78.900000000000006</v>
      </c>
      <c r="DO11" s="26">
        <v>79</v>
      </c>
      <c r="DP11" s="26">
        <v>79.2</v>
      </c>
      <c r="DQ11" s="26">
        <v>75.89</v>
      </c>
      <c r="DR11" s="26">
        <v>75.44</v>
      </c>
      <c r="DS11" s="26">
        <v>74.91</v>
      </c>
      <c r="DT11" s="26">
        <v>76.63</v>
      </c>
      <c r="DU11" s="26">
        <v>76.7</v>
      </c>
      <c r="DV11" s="26">
        <v>75.63</v>
      </c>
      <c r="DW11" s="26">
        <v>76.27</v>
      </c>
      <c r="DX11" s="26">
        <v>76.59</v>
      </c>
      <c r="DY11" s="26">
        <v>76.22</v>
      </c>
      <c r="DZ11" s="26">
        <v>76.739999999999995</v>
      </c>
      <c r="EA11" s="26">
        <v>76.75</v>
      </c>
      <c r="EB11" s="26">
        <v>76.400000000000006</v>
      </c>
      <c r="EC11" s="26">
        <v>76.3</v>
      </c>
      <c r="ED11" s="26">
        <v>76.900000000000006</v>
      </c>
      <c r="EE11" s="26">
        <v>75.319999999999993</v>
      </c>
      <c r="EF11" s="26">
        <v>75.87</v>
      </c>
      <c r="EG11" s="26">
        <v>76.55</v>
      </c>
      <c r="EH11" s="26">
        <v>76.069999999999993</v>
      </c>
      <c r="EI11">
        <f t="shared" si="1"/>
        <v>0</v>
      </c>
    </row>
    <row r="12" spans="1:139" x14ac:dyDescent="0.4">
      <c r="A12" s="1">
        <v>3</v>
      </c>
      <c r="B12" s="1" t="s">
        <v>58</v>
      </c>
      <c r="C12" s="1">
        <v>6738</v>
      </c>
      <c r="D12" s="25">
        <v>9</v>
      </c>
      <c r="E12" s="26" t="s">
        <v>82</v>
      </c>
      <c r="F12" s="50">
        <v>50.54</v>
      </c>
      <c r="G12" s="39">
        <f t="shared" si="0"/>
        <v>50.1</v>
      </c>
      <c r="H12" s="26">
        <v>47</v>
      </c>
      <c r="I12" s="26">
        <v>46.77</v>
      </c>
      <c r="J12" s="26">
        <v>46.93</v>
      </c>
      <c r="K12" s="26">
        <v>46.95</v>
      </c>
      <c r="L12" s="26">
        <v>46.65</v>
      </c>
      <c r="M12" s="26">
        <v>46.41</v>
      </c>
      <c r="N12" s="26">
        <v>46.22</v>
      </c>
      <c r="O12" s="26">
        <v>45.79</v>
      </c>
      <c r="P12" s="26">
        <v>45.6</v>
      </c>
      <c r="Q12" s="26">
        <v>45.47</v>
      </c>
      <c r="R12" s="26">
        <v>45.36</v>
      </c>
      <c r="S12" s="26">
        <v>45.16</v>
      </c>
      <c r="T12" s="26">
        <v>44.96</v>
      </c>
      <c r="U12" s="26">
        <v>44.79</v>
      </c>
      <c r="V12" s="26">
        <v>44.89</v>
      </c>
      <c r="W12" s="26">
        <v>45</v>
      </c>
      <c r="X12" s="26">
        <v>45.02</v>
      </c>
      <c r="Y12" s="26">
        <v>44.92</v>
      </c>
      <c r="Z12" s="26">
        <v>44.95</v>
      </c>
      <c r="AA12" s="26">
        <v>45</v>
      </c>
      <c r="AB12" s="26">
        <v>44.55</v>
      </c>
      <c r="AC12" s="26">
        <v>44.91</v>
      </c>
      <c r="AD12" s="26">
        <v>44.87</v>
      </c>
      <c r="AE12" s="26">
        <v>44.93</v>
      </c>
      <c r="AF12" s="26">
        <v>44.83</v>
      </c>
      <c r="AG12" s="26">
        <v>44.97</v>
      </c>
      <c r="AH12" s="26">
        <v>44.75</v>
      </c>
      <c r="AI12" s="26">
        <v>44.79</v>
      </c>
      <c r="AJ12" s="26">
        <v>44.71</v>
      </c>
      <c r="AK12" s="26">
        <v>44.74</v>
      </c>
      <c r="AL12" s="26">
        <v>44.92</v>
      </c>
      <c r="AM12" s="26">
        <v>44.9</v>
      </c>
      <c r="AN12" s="26">
        <v>44.95</v>
      </c>
      <c r="AO12" s="26">
        <v>44.83</v>
      </c>
      <c r="AP12" s="26">
        <v>44.83</v>
      </c>
      <c r="AQ12" s="26">
        <v>44.85</v>
      </c>
      <c r="AR12" s="26">
        <v>44.83</v>
      </c>
      <c r="AS12" s="26">
        <v>44.84</v>
      </c>
      <c r="AT12" s="26">
        <v>44.46</v>
      </c>
      <c r="AU12" s="26">
        <v>44.8</v>
      </c>
      <c r="AV12" s="26">
        <v>44.86</v>
      </c>
      <c r="AW12" s="26">
        <v>44.74</v>
      </c>
      <c r="AX12" s="26">
        <v>44.63</v>
      </c>
      <c r="AY12" s="26">
        <v>44.25</v>
      </c>
      <c r="AZ12" s="26">
        <v>44.23</v>
      </c>
      <c r="BA12" s="26">
        <v>44.19</v>
      </c>
      <c r="BB12" s="26">
        <v>43.92</v>
      </c>
      <c r="BC12" s="26">
        <v>43.52</v>
      </c>
      <c r="BD12" s="26">
        <v>43.53</v>
      </c>
      <c r="BE12" s="26">
        <v>43.9</v>
      </c>
      <c r="BF12" s="26">
        <v>43.51</v>
      </c>
      <c r="BG12" s="26">
        <v>44</v>
      </c>
      <c r="BH12" s="26">
        <v>43.79</v>
      </c>
      <c r="BI12" s="26">
        <v>43.46</v>
      </c>
      <c r="BJ12" s="26">
        <v>43.43</v>
      </c>
      <c r="BK12" s="26">
        <v>43.41</v>
      </c>
      <c r="BL12" s="26">
        <v>43.33</v>
      </c>
      <c r="BM12" s="26">
        <v>43.17</v>
      </c>
      <c r="BN12" s="26">
        <v>43.11</v>
      </c>
      <c r="BO12" s="26">
        <v>43.04</v>
      </c>
      <c r="BP12" s="26">
        <v>42.51</v>
      </c>
      <c r="BQ12" s="26">
        <v>42.99</v>
      </c>
      <c r="BR12" s="26">
        <v>42.83</v>
      </c>
      <c r="BS12" s="26">
        <v>42.65</v>
      </c>
      <c r="BT12" s="26">
        <v>42.59</v>
      </c>
      <c r="BU12" s="26">
        <v>42.07</v>
      </c>
      <c r="BV12" s="26">
        <v>42.3</v>
      </c>
      <c r="BW12" s="26">
        <v>42.32</v>
      </c>
      <c r="BX12" s="26">
        <v>41.73</v>
      </c>
      <c r="BY12" s="26">
        <v>41.78</v>
      </c>
      <c r="BZ12" s="26">
        <v>41.48</v>
      </c>
      <c r="CA12" s="26">
        <v>41.91</v>
      </c>
      <c r="CB12" s="26">
        <v>41.88</v>
      </c>
      <c r="CC12" s="26">
        <v>41.82</v>
      </c>
      <c r="CD12" s="26">
        <v>41.74</v>
      </c>
      <c r="CE12" s="26">
        <v>41.91</v>
      </c>
      <c r="CF12" s="26">
        <v>41.97</v>
      </c>
      <c r="CG12" s="26">
        <v>42.14</v>
      </c>
      <c r="CH12" s="26">
        <v>42.23</v>
      </c>
      <c r="CI12" s="26">
        <v>44.24</v>
      </c>
      <c r="CJ12" s="26">
        <v>49.61</v>
      </c>
      <c r="CK12" s="26">
        <v>50.44</v>
      </c>
      <c r="CL12" s="26">
        <v>50.39</v>
      </c>
      <c r="CM12" s="26">
        <v>49.72</v>
      </c>
      <c r="CN12" s="26">
        <v>50.23</v>
      </c>
      <c r="CO12" s="26">
        <v>49.91</v>
      </c>
      <c r="CP12" s="26">
        <v>50.1</v>
      </c>
      <c r="CQ12" s="26">
        <v>50.01</v>
      </c>
      <c r="CR12" s="26">
        <v>50.28</v>
      </c>
      <c r="CS12" s="26">
        <v>50.31</v>
      </c>
      <c r="CT12" s="26">
        <v>50.64</v>
      </c>
      <c r="CU12" s="26">
        <v>50.71</v>
      </c>
      <c r="CV12" s="26">
        <v>50.81</v>
      </c>
      <c r="CW12" s="26">
        <v>50.81</v>
      </c>
      <c r="CX12" s="26">
        <v>50.86</v>
      </c>
      <c r="CY12" s="26">
        <v>50.73</v>
      </c>
      <c r="CZ12" s="26">
        <v>50.7</v>
      </c>
      <c r="DA12" s="26">
        <v>50.59</v>
      </c>
      <c r="DB12" s="26">
        <v>50.66</v>
      </c>
      <c r="DC12" s="26">
        <v>50.45</v>
      </c>
      <c r="DD12" s="26">
        <v>50.54</v>
      </c>
      <c r="DE12" s="26">
        <v>50.6</v>
      </c>
      <c r="DF12" s="26">
        <v>50.37</v>
      </c>
      <c r="DG12" s="26">
        <v>50.3</v>
      </c>
      <c r="DH12" s="26">
        <v>50.38</v>
      </c>
      <c r="DI12" s="26">
        <v>50.4</v>
      </c>
      <c r="DJ12" s="26">
        <v>50.23</v>
      </c>
      <c r="DK12" s="26">
        <v>50.11</v>
      </c>
      <c r="DL12" s="26">
        <v>50.25</v>
      </c>
      <c r="DM12" s="26">
        <v>50.26</v>
      </c>
      <c r="DN12" s="26">
        <v>50.34</v>
      </c>
      <c r="DO12" s="26">
        <v>50.43</v>
      </c>
      <c r="DP12" s="26">
        <v>50.36</v>
      </c>
      <c r="DQ12" s="26">
        <v>49.95</v>
      </c>
      <c r="DR12" s="26">
        <v>49.86</v>
      </c>
      <c r="DS12" s="26">
        <v>48.59</v>
      </c>
      <c r="DT12" s="26">
        <v>50.38</v>
      </c>
      <c r="DU12" s="26">
        <v>49.51</v>
      </c>
      <c r="DV12" s="26">
        <v>50.06</v>
      </c>
      <c r="DW12" s="26">
        <v>50.13</v>
      </c>
      <c r="DX12" s="26">
        <v>50.12</v>
      </c>
      <c r="DY12" s="26">
        <v>50.06</v>
      </c>
      <c r="DZ12" s="26">
        <v>50.19</v>
      </c>
      <c r="EA12" s="26">
        <v>50.22</v>
      </c>
      <c r="EB12" s="26">
        <v>50.12</v>
      </c>
      <c r="EC12" s="26">
        <v>50.1</v>
      </c>
      <c r="ED12" s="26">
        <v>50.15</v>
      </c>
      <c r="EE12" s="26">
        <v>50.06</v>
      </c>
      <c r="EF12" s="26">
        <v>50.06</v>
      </c>
      <c r="EG12" s="26">
        <v>49.88</v>
      </c>
      <c r="EH12" s="26">
        <v>50.1</v>
      </c>
      <c r="EI12">
        <f t="shared" si="1"/>
        <v>0</v>
      </c>
    </row>
    <row r="13" spans="1:139" x14ac:dyDescent="0.4">
      <c r="A13" s="1">
        <v>3</v>
      </c>
      <c r="B13" s="1" t="s">
        <v>58</v>
      </c>
      <c r="C13" s="3">
        <v>7555</v>
      </c>
      <c r="D13" s="25">
        <v>10</v>
      </c>
      <c r="E13" s="26" t="s">
        <v>84</v>
      </c>
      <c r="F13" s="50">
        <v>68.569999999999993</v>
      </c>
      <c r="G13" s="39">
        <f t="shared" si="0"/>
        <v>66.83</v>
      </c>
      <c r="H13" s="26">
        <v>58.74</v>
      </c>
      <c r="I13" s="26">
        <v>58.3</v>
      </c>
      <c r="J13" s="26">
        <v>58.59</v>
      </c>
      <c r="K13" s="26">
        <v>58.38</v>
      </c>
      <c r="L13" s="26">
        <v>58.14</v>
      </c>
      <c r="M13" s="26">
        <v>57.99</v>
      </c>
      <c r="N13" s="26">
        <v>56.9</v>
      </c>
      <c r="O13" s="26">
        <v>56.87</v>
      </c>
      <c r="P13" s="26">
        <v>56.77</v>
      </c>
      <c r="Q13" s="26">
        <v>56.11</v>
      </c>
      <c r="R13" s="26">
        <v>56.15</v>
      </c>
      <c r="S13" s="26">
        <v>55.97</v>
      </c>
      <c r="T13" s="26">
        <v>55.88</v>
      </c>
      <c r="U13" s="26">
        <v>55.67</v>
      </c>
      <c r="V13" s="26">
        <v>55.58</v>
      </c>
      <c r="W13" s="26">
        <v>57.7</v>
      </c>
      <c r="X13" s="26">
        <v>55.85</v>
      </c>
      <c r="Y13" s="26">
        <v>55.57</v>
      </c>
      <c r="Z13" s="26">
        <v>55.66</v>
      </c>
      <c r="AA13" s="26">
        <v>57.98</v>
      </c>
      <c r="AB13" s="26">
        <v>58.09</v>
      </c>
      <c r="AC13" s="26">
        <v>57.46</v>
      </c>
      <c r="AD13" s="26">
        <v>56.04</v>
      </c>
      <c r="AE13" s="26">
        <v>55.37</v>
      </c>
      <c r="AF13" s="26">
        <v>55.14</v>
      </c>
      <c r="AG13" s="26">
        <v>55.31</v>
      </c>
      <c r="AH13" s="26">
        <v>54.16</v>
      </c>
      <c r="AI13" s="26">
        <v>53.41</v>
      </c>
      <c r="AJ13" s="26">
        <v>54.01</v>
      </c>
      <c r="AK13" s="26">
        <v>54.79</v>
      </c>
      <c r="AL13" s="26">
        <v>55.69</v>
      </c>
      <c r="AM13" s="26">
        <v>54.45</v>
      </c>
      <c r="AN13" s="26">
        <v>53.76</v>
      </c>
      <c r="AO13" s="26">
        <v>55.4</v>
      </c>
      <c r="AP13" s="26">
        <v>55.14</v>
      </c>
      <c r="AQ13" s="26">
        <v>55.31</v>
      </c>
      <c r="AR13" s="26">
        <v>55</v>
      </c>
      <c r="AS13" s="26">
        <v>56.14</v>
      </c>
      <c r="AT13" s="26">
        <v>57.01</v>
      </c>
      <c r="AU13" s="26">
        <v>55.55</v>
      </c>
      <c r="AV13" s="26">
        <v>55.49</v>
      </c>
      <c r="AW13" s="26">
        <v>55.98</v>
      </c>
      <c r="AX13" s="26">
        <v>57.22</v>
      </c>
      <c r="AY13" s="26">
        <v>58.45</v>
      </c>
      <c r="AZ13" s="26">
        <v>63.28</v>
      </c>
      <c r="BA13" s="26">
        <v>65.38</v>
      </c>
      <c r="BB13" s="26">
        <v>65.53</v>
      </c>
      <c r="BC13" s="26">
        <v>65.010000000000005</v>
      </c>
      <c r="BD13" s="26">
        <v>64.42</v>
      </c>
      <c r="BE13" s="26">
        <v>63.55</v>
      </c>
      <c r="BF13" s="26">
        <v>64.16</v>
      </c>
      <c r="BG13" s="26">
        <v>64.760000000000005</v>
      </c>
      <c r="BH13" s="26">
        <v>64.55</v>
      </c>
      <c r="BI13" s="26">
        <v>64.78</v>
      </c>
      <c r="BJ13" s="26">
        <v>65.489999999999995</v>
      </c>
      <c r="BK13" s="26">
        <v>65.48</v>
      </c>
      <c r="BL13" s="26">
        <v>65.64</v>
      </c>
      <c r="BM13" s="26">
        <v>65.53</v>
      </c>
      <c r="BN13" s="26">
        <v>65.400000000000006</v>
      </c>
      <c r="BO13" s="26">
        <v>65.48</v>
      </c>
      <c r="BP13" s="26">
        <v>65.36</v>
      </c>
      <c r="BQ13" s="26">
        <v>65.12</v>
      </c>
      <c r="BR13" s="26">
        <v>65.36</v>
      </c>
      <c r="BS13" s="26">
        <v>65.790000000000006</v>
      </c>
      <c r="BT13" s="26">
        <v>65.88</v>
      </c>
      <c r="BU13" s="26">
        <v>65.8</v>
      </c>
      <c r="BV13" s="26">
        <v>65.87</v>
      </c>
      <c r="BW13" s="26">
        <v>66.180000000000007</v>
      </c>
      <c r="BX13" s="26">
        <v>63.97</v>
      </c>
      <c r="BY13" s="26">
        <v>60.92</v>
      </c>
      <c r="BZ13" s="26">
        <v>61.12</v>
      </c>
      <c r="CA13" s="26">
        <v>60.67</v>
      </c>
      <c r="CB13" s="26">
        <v>60.24</v>
      </c>
      <c r="CC13" s="26">
        <v>60.11</v>
      </c>
      <c r="CD13" s="26">
        <v>60.1</v>
      </c>
      <c r="CE13" s="26">
        <v>60.3</v>
      </c>
      <c r="CF13" s="26">
        <v>60.64</v>
      </c>
      <c r="CG13" s="26">
        <v>64.62</v>
      </c>
      <c r="CH13" s="26">
        <v>65.34</v>
      </c>
      <c r="CI13" s="26">
        <v>66.739999999999995</v>
      </c>
      <c r="CJ13" s="26">
        <v>67.06</v>
      </c>
      <c r="CK13" s="26">
        <v>66.599999999999994</v>
      </c>
      <c r="CL13" s="26">
        <v>66.31</v>
      </c>
      <c r="CM13" s="26">
        <v>67</v>
      </c>
      <c r="CN13" s="26">
        <v>66.42</v>
      </c>
      <c r="CO13" s="26">
        <v>69.709999999999994</v>
      </c>
      <c r="CP13" s="26">
        <v>71.900000000000006</v>
      </c>
      <c r="CQ13" s="26">
        <v>72.760000000000005</v>
      </c>
      <c r="CR13" s="26">
        <v>71.900000000000006</v>
      </c>
      <c r="CS13" s="26">
        <v>72.819999999999993</v>
      </c>
      <c r="CT13" s="26">
        <v>72.23</v>
      </c>
      <c r="CU13" s="26">
        <v>69.87</v>
      </c>
      <c r="CV13" s="26">
        <v>69.47</v>
      </c>
      <c r="CW13" s="26">
        <v>69.790000000000006</v>
      </c>
      <c r="CX13" s="26">
        <v>69.5</v>
      </c>
      <c r="CY13" s="26">
        <v>69.150000000000006</v>
      </c>
      <c r="CZ13" s="26">
        <v>70.11</v>
      </c>
      <c r="DA13" s="26">
        <v>70.03</v>
      </c>
      <c r="DB13" s="26">
        <v>69.34</v>
      </c>
      <c r="DC13" s="26">
        <v>68.349999999999994</v>
      </c>
      <c r="DD13" s="26">
        <v>68.569999999999993</v>
      </c>
      <c r="DE13" s="26">
        <v>68.95</v>
      </c>
      <c r="DF13" s="26">
        <v>70.22</v>
      </c>
      <c r="DG13" s="26">
        <v>71.92</v>
      </c>
      <c r="DH13" s="26">
        <v>72.03</v>
      </c>
      <c r="DI13" s="26">
        <v>71.37</v>
      </c>
      <c r="DJ13" s="26">
        <v>70.650000000000006</v>
      </c>
      <c r="DK13" s="26">
        <v>70.58</v>
      </c>
      <c r="DL13" s="26">
        <v>69.819999999999993</v>
      </c>
      <c r="DM13" s="26">
        <v>69.540000000000006</v>
      </c>
      <c r="DN13" s="26">
        <v>68.45</v>
      </c>
      <c r="DO13" s="26">
        <v>67.61</v>
      </c>
      <c r="DP13" s="26">
        <v>68.59</v>
      </c>
      <c r="DQ13" s="26">
        <v>63.11</v>
      </c>
      <c r="DR13" s="26">
        <v>64.56</v>
      </c>
      <c r="DS13" s="26">
        <v>64.16</v>
      </c>
      <c r="DT13" s="26">
        <v>68.3</v>
      </c>
      <c r="DU13" s="26">
        <v>72.06</v>
      </c>
      <c r="DV13" s="26">
        <v>72.44</v>
      </c>
      <c r="DW13" s="26">
        <v>72.5</v>
      </c>
      <c r="DX13" s="26">
        <v>70.33</v>
      </c>
      <c r="DY13" s="26">
        <v>72</v>
      </c>
      <c r="DZ13" s="26">
        <v>71.38</v>
      </c>
      <c r="EA13" s="26">
        <v>69.52</v>
      </c>
      <c r="EB13" s="26">
        <v>69.92</v>
      </c>
      <c r="EC13" s="26">
        <v>70.099999999999994</v>
      </c>
      <c r="ED13" s="26">
        <v>69.260000000000005</v>
      </c>
      <c r="EE13" s="26">
        <v>68.16</v>
      </c>
      <c r="EF13" s="26">
        <v>66.349999999999994</v>
      </c>
      <c r="EG13" s="26">
        <v>66.16</v>
      </c>
      <c r="EH13" s="26">
        <v>66.83</v>
      </c>
      <c r="EI13">
        <f t="shared" si="1"/>
        <v>0</v>
      </c>
    </row>
    <row r="14" spans="1:139" x14ac:dyDescent="0.4">
      <c r="A14" s="1">
        <v>3</v>
      </c>
      <c r="B14" s="1" t="s">
        <v>58</v>
      </c>
      <c r="C14" s="3">
        <v>7791</v>
      </c>
      <c r="D14" s="25">
        <v>11</v>
      </c>
      <c r="E14" s="26" t="s">
        <v>110</v>
      </c>
      <c r="F14" s="50">
        <v>88.04</v>
      </c>
      <c r="G14" s="39">
        <f t="shared" si="0"/>
        <v>81.709999999999994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>
        <v>0</v>
      </c>
      <c r="AL14" s="26">
        <v>86.77</v>
      </c>
      <c r="AM14" s="26">
        <v>91.18</v>
      </c>
      <c r="AN14" s="26">
        <v>89.54</v>
      </c>
      <c r="AO14" s="26">
        <v>87.83</v>
      </c>
      <c r="AP14" s="26">
        <v>85.73</v>
      </c>
      <c r="AQ14" s="26">
        <v>82.76</v>
      </c>
      <c r="AR14" s="26">
        <v>83.32</v>
      </c>
      <c r="AS14" s="26">
        <v>83.47</v>
      </c>
      <c r="AT14" s="26">
        <v>83.58</v>
      </c>
      <c r="AU14" s="26">
        <v>84.29</v>
      </c>
      <c r="AV14" s="26">
        <v>85.85</v>
      </c>
      <c r="AW14" s="26">
        <v>84.54</v>
      </c>
      <c r="AX14" s="26">
        <v>84.15</v>
      </c>
      <c r="AY14" s="26">
        <v>83.61</v>
      </c>
      <c r="AZ14" s="26">
        <v>82.07</v>
      </c>
      <c r="BA14" s="26">
        <v>81.42</v>
      </c>
      <c r="BB14" s="26">
        <v>81.400000000000006</v>
      </c>
      <c r="BC14" s="26">
        <v>81.349999999999994</v>
      </c>
      <c r="BD14" s="26">
        <v>81.260000000000005</v>
      </c>
      <c r="BE14" s="26">
        <v>81.08</v>
      </c>
      <c r="BF14" s="26">
        <v>81.180000000000007</v>
      </c>
      <c r="BG14" s="26">
        <v>80.91</v>
      </c>
      <c r="BH14" s="26">
        <v>81.45</v>
      </c>
      <c r="BI14" s="26">
        <v>81.069999999999993</v>
      </c>
      <c r="BJ14" s="26">
        <v>80.489999999999995</v>
      </c>
      <c r="BK14" s="26">
        <v>80</v>
      </c>
      <c r="BL14" s="26">
        <v>79.86</v>
      </c>
      <c r="BM14" s="26">
        <v>80.03</v>
      </c>
      <c r="BN14" s="26">
        <v>79.91</v>
      </c>
      <c r="BO14" s="26">
        <v>80.52</v>
      </c>
      <c r="BP14" s="26">
        <v>81.53</v>
      </c>
      <c r="BQ14" s="26">
        <v>82.26</v>
      </c>
      <c r="BR14" s="26">
        <v>82.1</v>
      </c>
      <c r="BS14" s="26">
        <v>81.27</v>
      </c>
      <c r="BT14" s="26">
        <v>81.05</v>
      </c>
      <c r="BU14" s="26">
        <v>80.849999999999994</v>
      </c>
      <c r="BV14" s="26">
        <v>80.31</v>
      </c>
      <c r="BW14" s="26">
        <v>80.17</v>
      </c>
      <c r="BX14" s="26">
        <v>79.989999999999995</v>
      </c>
      <c r="BY14" s="26">
        <v>80.05</v>
      </c>
      <c r="BZ14" s="26">
        <v>80.03</v>
      </c>
      <c r="CA14" s="26">
        <v>80.22</v>
      </c>
      <c r="CB14" s="26">
        <v>80.41</v>
      </c>
      <c r="CC14" s="26">
        <v>80.72</v>
      </c>
      <c r="CD14" s="26">
        <v>81.150000000000006</v>
      </c>
      <c r="CE14" s="26">
        <v>81.34</v>
      </c>
      <c r="CF14" s="26">
        <v>81.38</v>
      </c>
      <c r="CG14" s="26">
        <v>81.38</v>
      </c>
      <c r="CH14" s="26">
        <v>81.52</v>
      </c>
      <c r="CI14" s="26">
        <v>81.400000000000006</v>
      </c>
      <c r="CJ14" s="26">
        <v>81.88</v>
      </c>
      <c r="CK14" s="26">
        <v>81.819999999999993</v>
      </c>
      <c r="CL14" s="26">
        <v>82.62</v>
      </c>
      <c r="CM14" s="26">
        <v>86.27</v>
      </c>
      <c r="CN14" s="26">
        <v>88.11</v>
      </c>
      <c r="CO14" s="26">
        <v>88.68</v>
      </c>
      <c r="CP14" s="26">
        <v>88.19</v>
      </c>
      <c r="CQ14" s="26">
        <v>86.95</v>
      </c>
      <c r="CR14" s="26">
        <v>88.58</v>
      </c>
      <c r="CS14" s="26">
        <v>89.01</v>
      </c>
      <c r="CT14" s="26">
        <v>88.24</v>
      </c>
      <c r="CU14" s="26">
        <v>87.97</v>
      </c>
      <c r="CV14" s="26">
        <v>89.56</v>
      </c>
      <c r="CW14" s="26">
        <v>88.93</v>
      </c>
      <c r="CX14" s="26">
        <v>88.5</v>
      </c>
      <c r="CY14" s="26">
        <v>88.66</v>
      </c>
      <c r="CZ14" s="26">
        <v>88.13</v>
      </c>
      <c r="DA14" s="26">
        <v>88.15</v>
      </c>
      <c r="DB14" s="26">
        <v>88.38</v>
      </c>
      <c r="DC14" s="26">
        <v>88.21</v>
      </c>
      <c r="DD14" s="26">
        <v>88.04</v>
      </c>
      <c r="DE14" s="26">
        <v>87.64</v>
      </c>
      <c r="DF14" s="26">
        <v>87.51</v>
      </c>
      <c r="DG14" s="26">
        <v>87.85</v>
      </c>
      <c r="DH14" s="26">
        <v>87.63</v>
      </c>
      <c r="DI14" s="26">
        <v>87.76</v>
      </c>
      <c r="DJ14" s="26">
        <v>88</v>
      </c>
      <c r="DK14" s="26">
        <v>87.65</v>
      </c>
      <c r="DL14" s="26">
        <v>87.86</v>
      </c>
      <c r="DM14" s="26">
        <v>87.96</v>
      </c>
      <c r="DN14" s="26">
        <v>87.56</v>
      </c>
      <c r="DO14" s="26">
        <v>87.72</v>
      </c>
      <c r="DP14" s="26">
        <v>87.38</v>
      </c>
      <c r="DQ14" s="26">
        <v>83.03</v>
      </c>
      <c r="DR14" s="26">
        <v>85.14</v>
      </c>
      <c r="DS14" s="26">
        <v>84.02</v>
      </c>
      <c r="DT14" s="26">
        <v>86.18</v>
      </c>
      <c r="DU14" s="26">
        <v>85.71</v>
      </c>
      <c r="DV14" s="26">
        <v>85.13</v>
      </c>
      <c r="DW14" s="26">
        <v>85.24</v>
      </c>
      <c r="DX14" s="26">
        <v>85.08</v>
      </c>
      <c r="DY14" s="26">
        <v>84.66</v>
      </c>
      <c r="DZ14" s="26">
        <v>84.17</v>
      </c>
      <c r="EA14" s="26">
        <v>83.37</v>
      </c>
      <c r="EB14" s="26">
        <v>82.14</v>
      </c>
      <c r="EC14" s="26">
        <v>82.46</v>
      </c>
      <c r="ED14" s="26">
        <v>82.29</v>
      </c>
      <c r="EE14" s="26">
        <v>82.91</v>
      </c>
      <c r="EF14" s="26">
        <v>82.17</v>
      </c>
      <c r="EG14" s="26">
        <v>82.12</v>
      </c>
      <c r="EH14" s="26">
        <v>81.709999999999994</v>
      </c>
      <c r="EI14">
        <f t="shared" si="1"/>
        <v>0</v>
      </c>
    </row>
    <row r="15" spans="1:139" x14ac:dyDescent="0.4">
      <c r="A15" s="1">
        <v>3</v>
      </c>
      <c r="B15" s="1" t="s">
        <v>58</v>
      </c>
      <c r="C15" s="3">
        <v>7795</v>
      </c>
      <c r="D15" s="25">
        <v>12</v>
      </c>
      <c r="E15" s="26" t="s">
        <v>112</v>
      </c>
      <c r="F15" s="50">
        <v>146.21</v>
      </c>
      <c r="G15" s="39">
        <f t="shared" si="0"/>
        <v>133.1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>
        <v>165.05</v>
      </c>
      <c r="AP15" s="26">
        <v>169.7</v>
      </c>
      <c r="AQ15" s="26">
        <v>180.04</v>
      </c>
      <c r="AR15" s="26">
        <v>173.25</v>
      </c>
      <c r="AS15" s="26">
        <v>170.98</v>
      </c>
      <c r="AT15" s="26">
        <v>177.36</v>
      </c>
      <c r="AU15" s="26">
        <v>174.67</v>
      </c>
      <c r="AV15" s="26">
        <v>175.43</v>
      </c>
      <c r="AW15" s="26">
        <v>172.95</v>
      </c>
      <c r="AX15" s="26">
        <v>174.29</v>
      </c>
      <c r="AY15" s="26">
        <v>172.6</v>
      </c>
      <c r="AZ15" s="26">
        <v>173.85</v>
      </c>
      <c r="BA15" s="26">
        <v>171.13</v>
      </c>
      <c r="BB15" s="26">
        <v>171.13</v>
      </c>
      <c r="BC15" s="26">
        <v>167.32</v>
      </c>
      <c r="BD15" s="26">
        <v>164.31</v>
      </c>
      <c r="BE15" s="26">
        <v>166.8</v>
      </c>
      <c r="BF15" s="26">
        <v>165.4</v>
      </c>
      <c r="BG15" s="26">
        <v>164.21</v>
      </c>
      <c r="BH15" s="26">
        <v>161.24</v>
      </c>
      <c r="BI15" s="26">
        <v>160.96</v>
      </c>
      <c r="BJ15" s="26">
        <v>159.12</v>
      </c>
      <c r="BK15" s="26">
        <v>159.53</v>
      </c>
      <c r="BL15" s="26">
        <v>158.11000000000001</v>
      </c>
      <c r="BM15" s="26">
        <v>155.54</v>
      </c>
      <c r="BN15" s="26">
        <v>154.12</v>
      </c>
      <c r="BO15" s="26">
        <v>147.62</v>
      </c>
      <c r="BP15" s="26">
        <v>146.59</v>
      </c>
      <c r="BQ15" s="26">
        <v>147.5</v>
      </c>
      <c r="BR15" s="26">
        <v>144.03</v>
      </c>
      <c r="BS15" s="26">
        <v>144.69</v>
      </c>
      <c r="BT15" s="26">
        <v>146.51</v>
      </c>
      <c r="BU15" s="26">
        <v>148.44</v>
      </c>
      <c r="BV15" s="26">
        <v>153.22999999999999</v>
      </c>
      <c r="BW15" s="26">
        <v>152.13999999999999</v>
      </c>
      <c r="BX15" s="26">
        <v>152.44</v>
      </c>
      <c r="BY15" s="26">
        <v>153.12</v>
      </c>
      <c r="BZ15" s="26">
        <v>153.32</v>
      </c>
      <c r="CA15" s="26">
        <v>150.32</v>
      </c>
      <c r="CB15" s="26">
        <v>150.61000000000001</v>
      </c>
      <c r="CC15" s="26">
        <v>150.19</v>
      </c>
      <c r="CD15" s="26">
        <v>152.36000000000001</v>
      </c>
      <c r="CE15" s="26">
        <v>155.54</v>
      </c>
      <c r="CF15" s="26">
        <v>153.34</v>
      </c>
      <c r="CG15" s="26">
        <v>153.22999999999999</v>
      </c>
      <c r="CH15" s="26">
        <v>153.46</v>
      </c>
      <c r="CI15" s="26">
        <v>150.72999999999999</v>
      </c>
      <c r="CJ15" s="26">
        <v>151.71</v>
      </c>
      <c r="CK15" s="26">
        <v>151.33000000000001</v>
      </c>
      <c r="CL15" s="26">
        <v>148.29</v>
      </c>
      <c r="CM15" s="26">
        <v>149.27000000000001</v>
      </c>
      <c r="CN15" s="26">
        <v>150.65</v>
      </c>
      <c r="CO15" s="26">
        <v>150.4</v>
      </c>
      <c r="CP15" s="26">
        <v>150.13</v>
      </c>
      <c r="CQ15" s="26">
        <v>151.27000000000001</v>
      </c>
      <c r="CR15" s="26">
        <v>150.63999999999999</v>
      </c>
      <c r="CS15" s="26">
        <v>150.75</v>
      </c>
      <c r="CT15" s="26">
        <v>149.75</v>
      </c>
      <c r="CU15" s="26">
        <v>149.94</v>
      </c>
      <c r="CV15" s="26">
        <v>149.29</v>
      </c>
      <c r="CW15" s="26">
        <v>148.69</v>
      </c>
      <c r="CX15" s="26">
        <v>148.87</v>
      </c>
      <c r="CY15" s="26">
        <v>149.62</v>
      </c>
      <c r="CZ15" s="26">
        <v>147.27000000000001</v>
      </c>
      <c r="DA15" s="26">
        <v>146.86000000000001</v>
      </c>
      <c r="DB15" s="26">
        <v>146.25</v>
      </c>
      <c r="DC15" s="26">
        <v>145.82</v>
      </c>
      <c r="DD15" s="26">
        <v>146.21</v>
      </c>
      <c r="DE15" s="26">
        <v>147.9</v>
      </c>
      <c r="DF15" s="26">
        <v>147.55000000000001</v>
      </c>
      <c r="DG15" s="26">
        <v>147.44999999999999</v>
      </c>
      <c r="DH15" s="26">
        <v>147.5</v>
      </c>
      <c r="DI15" s="26">
        <v>147.69</v>
      </c>
      <c r="DJ15" s="26">
        <v>147.9</v>
      </c>
      <c r="DK15" s="26">
        <v>148.27000000000001</v>
      </c>
      <c r="DL15" s="26">
        <v>147.72999999999999</v>
      </c>
      <c r="DM15" s="26">
        <v>148.07</v>
      </c>
      <c r="DN15" s="26">
        <v>145.75</v>
      </c>
      <c r="DO15" s="26">
        <v>146.4</v>
      </c>
      <c r="DP15" s="26">
        <v>145.91999999999999</v>
      </c>
      <c r="DQ15" s="26">
        <v>135.03</v>
      </c>
      <c r="DR15" s="26">
        <v>127.63</v>
      </c>
      <c r="DS15" s="26">
        <v>122.57</v>
      </c>
      <c r="DT15" s="26">
        <v>125.76</v>
      </c>
      <c r="DU15" s="26">
        <v>124.03</v>
      </c>
      <c r="DV15" s="26">
        <v>122.46</v>
      </c>
      <c r="DW15" s="26">
        <v>122.31</v>
      </c>
      <c r="DX15" s="26">
        <v>122.5</v>
      </c>
      <c r="DY15" s="26">
        <v>121.96</v>
      </c>
      <c r="DZ15" s="26">
        <v>121.93</v>
      </c>
      <c r="EA15" s="26">
        <v>122.52</v>
      </c>
      <c r="EB15" s="26">
        <v>122.43</v>
      </c>
      <c r="EC15" s="26">
        <v>121.77</v>
      </c>
      <c r="ED15" s="26">
        <v>125.51</v>
      </c>
      <c r="EE15" s="26">
        <v>126.62</v>
      </c>
      <c r="EF15" s="26">
        <v>129.37</v>
      </c>
      <c r="EG15" s="26">
        <v>131.85</v>
      </c>
      <c r="EH15" s="26">
        <v>133.1</v>
      </c>
      <c r="EI15">
        <f t="shared" si="1"/>
        <v>0</v>
      </c>
    </row>
    <row r="16" spans="1:139" x14ac:dyDescent="0.4">
      <c r="A16" s="1"/>
      <c r="B16" s="1" t="s">
        <v>58</v>
      </c>
      <c r="C16" s="3">
        <v>7831</v>
      </c>
      <c r="D16" s="25">
        <v>15</v>
      </c>
      <c r="E16" s="26" t="s">
        <v>117</v>
      </c>
      <c r="F16" s="50"/>
      <c r="G16" s="39">
        <f t="shared" si="0"/>
        <v>60.23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7" t="s">
        <v>118</v>
      </c>
      <c r="EH16" s="26">
        <v>60.23</v>
      </c>
    </row>
    <row r="17" spans="1:139" x14ac:dyDescent="0.4">
      <c r="A17" s="1">
        <v>3</v>
      </c>
      <c r="B17" s="1" t="s">
        <v>58</v>
      </c>
      <c r="C17" s="3">
        <v>8458</v>
      </c>
      <c r="D17" s="25">
        <v>13</v>
      </c>
      <c r="E17" s="26" t="s">
        <v>85</v>
      </c>
      <c r="F17" s="50">
        <v>19.89</v>
      </c>
      <c r="G17" s="39">
        <f t="shared" ref="G17:G18" si="2">EH17</f>
        <v>18.05</v>
      </c>
      <c r="H17" s="26">
        <v>20.05</v>
      </c>
      <c r="I17" s="26">
        <v>20.53</v>
      </c>
      <c r="J17" s="26">
        <v>20.59</v>
      </c>
      <c r="K17" s="26">
        <v>20.64</v>
      </c>
      <c r="L17" s="26">
        <v>20.63</v>
      </c>
      <c r="M17" s="26">
        <v>20.65</v>
      </c>
      <c r="N17" s="26">
        <v>20.89</v>
      </c>
      <c r="O17" s="26">
        <v>20.78</v>
      </c>
      <c r="P17" s="26">
        <v>20.82</v>
      </c>
      <c r="Q17" s="26">
        <v>21.1</v>
      </c>
      <c r="R17" s="26">
        <v>21.24</v>
      </c>
      <c r="S17" s="26">
        <v>21.21</v>
      </c>
      <c r="T17" s="26">
        <v>21.25</v>
      </c>
      <c r="U17" s="26">
        <v>21</v>
      </c>
      <c r="V17" s="26">
        <v>20.76</v>
      </c>
      <c r="W17" s="26">
        <v>20.95</v>
      </c>
      <c r="X17" s="26">
        <v>20.07</v>
      </c>
      <c r="Y17" s="26">
        <v>20.05</v>
      </c>
      <c r="Z17" s="26">
        <v>20.07</v>
      </c>
      <c r="AA17" s="26">
        <v>20.059999999999999</v>
      </c>
      <c r="AB17" s="26">
        <v>20.079999999999998</v>
      </c>
      <c r="AC17" s="26">
        <v>20.05</v>
      </c>
      <c r="AD17" s="26">
        <v>20.010000000000002</v>
      </c>
      <c r="AE17" s="26">
        <v>20.079999999999998</v>
      </c>
      <c r="AF17" s="26">
        <v>20.100000000000001</v>
      </c>
      <c r="AG17" s="26">
        <v>20.100000000000001</v>
      </c>
      <c r="AH17" s="26">
        <v>20.75</v>
      </c>
      <c r="AI17" s="26">
        <v>20.149999999999999</v>
      </c>
      <c r="AJ17" s="26">
        <v>20.21</v>
      </c>
      <c r="AK17" s="26">
        <v>20.37</v>
      </c>
      <c r="AL17" s="26">
        <v>20.329999999999998</v>
      </c>
      <c r="AM17" s="26">
        <v>20.2</v>
      </c>
      <c r="AN17" s="26">
        <v>20.11</v>
      </c>
      <c r="AO17" s="26">
        <v>20.100000000000001</v>
      </c>
      <c r="AP17" s="26">
        <v>20.07</v>
      </c>
      <c r="AQ17" s="26">
        <v>20.14</v>
      </c>
      <c r="AR17" s="26">
        <v>20.18</v>
      </c>
      <c r="AS17" s="26">
        <v>20.11</v>
      </c>
      <c r="AT17" s="26">
        <v>20.05</v>
      </c>
      <c r="AU17" s="26">
        <v>20.059999999999999</v>
      </c>
      <c r="AV17" s="26">
        <v>20.14</v>
      </c>
      <c r="AW17" s="26">
        <v>20.309999999999999</v>
      </c>
      <c r="AX17" s="26">
        <v>20.260000000000002</v>
      </c>
      <c r="AY17" s="26">
        <v>20.13</v>
      </c>
      <c r="AZ17" s="26">
        <v>19.96</v>
      </c>
      <c r="BA17" s="26">
        <v>20</v>
      </c>
      <c r="BB17" s="26">
        <v>19.97</v>
      </c>
      <c r="BC17" s="26">
        <v>19.95</v>
      </c>
      <c r="BD17" s="26">
        <v>20.07</v>
      </c>
      <c r="BE17" s="26">
        <v>19.95</v>
      </c>
      <c r="BF17" s="26">
        <v>20.100000000000001</v>
      </c>
      <c r="BG17" s="26">
        <v>20.399999999999999</v>
      </c>
      <c r="BH17" s="26">
        <v>21.03</v>
      </c>
      <c r="BI17" s="26">
        <v>20.69</v>
      </c>
      <c r="BJ17" s="26">
        <v>21.11</v>
      </c>
      <c r="BK17" s="26">
        <v>20.66</v>
      </c>
      <c r="BL17" s="26">
        <v>21</v>
      </c>
      <c r="BM17" s="26">
        <v>19.88</v>
      </c>
      <c r="BN17" s="26">
        <v>20.07</v>
      </c>
      <c r="BO17" s="26">
        <v>19.989999999999998</v>
      </c>
      <c r="BP17" s="26">
        <v>20.03</v>
      </c>
      <c r="BQ17" s="26">
        <v>20</v>
      </c>
      <c r="BR17" s="26">
        <v>20.3</v>
      </c>
      <c r="BS17" s="26">
        <v>20.010000000000002</v>
      </c>
      <c r="BT17" s="26">
        <v>20.09</v>
      </c>
      <c r="BU17" s="26">
        <v>19.86</v>
      </c>
      <c r="BV17" s="26">
        <v>20.010000000000002</v>
      </c>
      <c r="BW17" s="26">
        <v>20.5</v>
      </c>
      <c r="BX17" s="26">
        <v>20.02</v>
      </c>
      <c r="BY17" s="26">
        <v>20.03</v>
      </c>
      <c r="BZ17" s="26">
        <v>20.02</v>
      </c>
      <c r="CA17" s="26">
        <v>20.059999999999999</v>
      </c>
      <c r="CB17" s="26">
        <v>20.6</v>
      </c>
      <c r="CC17" s="26">
        <v>20.48</v>
      </c>
      <c r="CD17" s="26">
        <v>20.95</v>
      </c>
      <c r="CE17" s="26">
        <v>20.350000000000001</v>
      </c>
      <c r="CF17" s="26">
        <v>20.25</v>
      </c>
      <c r="CG17" s="26">
        <v>20.13</v>
      </c>
      <c r="CH17" s="26">
        <v>21</v>
      </c>
      <c r="CI17" s="26">
        <v>20.100000000000001</v>
      </c>
      <c r="CJ17" s="26">
        <v>20.05</v>
      </c>
      <c r="CK17" s="26">
        <v>19.920000000000002</v>
      </c>
      <c r="CL17" s="26">
        <v>20.65</v>
      </c>
      <c r="CM17" s="26">
        <v>20.239999999999998</v>
      </c>
      <c r="CN17" s="26">
        <v>19.8</v>
      </c>
      <c r="CO17" s="26">
        <v>20.13</v>
      </c>
      <c r="CP17" s="26">
        <v>20.45</v>
      </c>
      <c r="CQ17" s="26">
        <v>19.7</v>
      </c>
      <c r="CR17" s="26">
        <v>20.5</v>
      </c>
      <c r="CS17" s="26">
        <v>20.5</v>
      </c>
      <c r="CT17" s="26">
        <v>19.71</v>
      </c>
      <c r="CU17" s="26">
        <v>19.649999999999999</v>
      </c>
      <c r="CV17" s="26">
        <v>19.3</v>
      </c>
      <c r="CW17" s="26">
        <v>19.27</v>
      </c>
      <c r="CX17" s="26">
        <v>19.899999999999999</v>
      </c>
      <c r="CY17" s="26">
        <v>19.91</v>
      </c>
      <c r="CZ17" s="26">
        <v>19.87</v>
      </c>
      <c r="DA17" s="26">
        <v>19.940000000000001</v>
      </c>
      <c r="DB17" s="26">
        <v>19.899999999999999</v>
      </c>
      <c r="DC17" s="26">
        <v>19.920000000000002</v>
      </c>
      <c r="DD17" s="26">
        <v>19.89</v>
      </c>
      <c r="DE17" s="26">
        <v>19.940000000000001</v>
      </c>
      <c r="DF17" s="26">
        <v>19.96</v>
      </c>
      <c r="DG17" s="26">
        <v>20.399999999999999</v>
      </c>
      <c r="DH17" s="26">
        <v>20.399999999999999</v>
      </c>
      <c r="DI17" s="26">
        <v>20.5</v>
      </c>
      <c r="DJ17" s="26">
        <v>19.91</v>
      </c>
      <c r="DK17" s="26">
        <v>20.100000000000001</v>
      </c>
      <c r="DL17" s="26">
        <v>20.100000000000001</v>
      </c>
      <c r="DM17" s="26">
        <v>20.11</v>
      </c>
      <c r="DN17" s="26">
        <v>20.11</v>
      </c>
      <c r="DO17" s="26">
        <v>20.13</v>
      </c>
      <c r="DP17" s="26">
        <v>20.100000000000001</v>
      </c>
      <c r="DQ17" s="26">
        <v>19.079999999999998</v>
      </c>
      <c r="DR17" s="26">
        <v>19.04</v>
      </c>
      <c r="DS17" s="26">
        <v>18.88</v>
      </c>
      <c r="DT17" s="26">
        <v>18.559999999999999</v>
      </c>
      <c r="DU17" s="26">
        <v>17.48</v>
      </c>
      <c r="DV17" s="26">
        <v>17.64</v>
      </c>
      <c r="DW17" s="26">
        <v>17.100000000000001</v>
      </c>
      <c r="DX17" s="26">
        <v>16.850000000000001</v>
      </c>
      <c r="DY17" s="26">
        <v>16.98</v>
      </c>
      <c r="DZ17" s="26">
        <v>17.34</v>
      </c>
      <c r="EA17" s="26">
        <v>17.91</v>
      </c>
      <c r="EB17" s="26">
        <v>17.88</v>
      </c>
      <c r="EC17" s="26">
        <v>17.95</v>
      </c>
      <c r="ED17" s="26">
        <v>17.95</v>
      </c>
      <c r="EE17" s="26">
        <v>18.079999999999998</v>
      </c>
      <c r="EF17" s="26">
        <v>18.100000000000001</v>
      </c>
      <c r="EG17" s="26">
        <v>18.04</v>
      </c>
      <c r="EH17" s="26">
        <v>18.05</v>
      </c>
      <c r="EI17">
        <f t="shared" si="1"/>
        <v>0</v>
      </c>
    </row>
    <row r="18" spans="1:139" x14ac:dyDescent="0.4">
      <c r="A18" s="1">
        <v>4</v>
      </c>
      <c r="B18" s="1" t="s">
        <v>59</v>
      </c>
      <c r="C18" s="1" t="s">
        <v>55</v>
      </c>
      <c r="D18" s="25">
        <v>14</v>
      </c>
      <c r="E18" s="26" t="s">
        <v>86</v>
      </c>
      <c r="F18" s="51">
        <v>19.43</v>
      </c>
      <c r="G18" s="39">
        <f t="shared" si="2"/>
        <v>20.100000000000001</v>
      </c>
      <c r="H18" s="26">
        <v>27.83</v>
      </c>
      <c r="I18" s="26">
        <v>27.03</v>
      </c>
      <c r="J18" s="26">
        <v>27.05</v>
      </c>
      <c r="K18" s="26">
        <v>26.45</v>
      </c>
      <c r="L18" s="26">
        <v>26.87</v>
      </c>
      <c r="M18" s="26">
        <v>26.53</v>
      </c>
      <c r="N18" s="26">
        <v>26.1</v>
      </c>
      <c r="O18" s="26">
        <v>25.54</v>
      </c>
      <c r="P18" s="26">
        <v>25.54</v>
      </c>
      <c r="Q18" s="26">
        <v>25.52</v>
      </c>
      <c r="R18" s="26">
        <v>25.47</v>
      </c>
      <c r="S18" s="26">
        <v>25.45</v>
      </c>
      <c r="T18" s="26">
        <v>25.41</v>
      </c>
      <c r="U18" s="26">
        <v>22.93</v>
      </c>
      <c r="V18" s="26">
        <v>22.67</v>
      </c>
      <c r="W18" s="26">
        <v>22.69</v>
      </c>
      <c r="X18" s="26">
        <v>22.6</v>
      </c>
      <c r="Y18" s="26">
        <v>22.83</v>
      </c>
      <c r="Z18" s="26">
        <v>23.09</v>
      </c>
      <c r="AA18" s="26">
        <v>23.04</v>
      </c>
      <c r="AB18" s="26">
        <v>22.68</v>
      </c>
      <c r="AC18" s="26">
        <v>22.88</v>
      </c>
      <c r="AD18" s="26">
        <v>22.78</v>
      </c>
      <c r="AE18" s="26">
        <v>23.23</v>
      </c>
      <c r="AF18" s="26">
        <v>24.21</v>
      </c>
      <c r="AG18" s="26">
        <v>23.96</v>
      </c>
      <c r="AH18" s="26">
        <v>23.64</v>
      </c>
      <c r="AI18" s="26">
        <v>23.88</v>
      </c>
      <c r="AJ18" s="26">
        <v>23.88</v>
      </c>
      <c r="AK18" s="26">
        <v>24</v>
      </c>
      <c r="AL18" s="26">
        <v>24.35</v>
      </c>
      <c r="AM18" s="26">
        <v>25.41</v>
      </c>
      <c r="AN18" s="26">
        <v>24.21</v>
      </c>
      <c r="AO18" s="26">
        <v>24.75</v>
      </c>
      <c r="AP18" s="26">
        <v>24.71</v>
      </c>
      <c r="AQ18" s="26">
        <v>24.2</v>
      </c>
      <c r="AR18" s="26">
        <v>24.12</v>
      </c>
      <c r="AS18" s="26">
        <v>23.36</v>
      </c>
      <c r="AT18" s="26">
        <v>23.36</v>
      </c>
      <c r="AU18" s="26">
        <v>23.15</v>
      </c>
      <c r="AV18" s="26">
        <v>23</v>
      </c>
      <c r="AW18" s="26">
        <v>23.45</v>
      </c>
      <c r="AX18" s="26">
        <v>23.71</v>
      </c>
      <c r="AY18" s="26">
        <v>25.07</v>
      </c>
      <c r="AZ18" s="26">
        <v>24.57</v>
      </c>
      <c r="BA18" s="26">
        <v>24.09</v>
      </c>
      <c r="BB18" s="26">
        <v>23.58</v>
      </c>
      <c r="BC18" s="26">
        <v>22.83</v>
      </c>
      <c r="BD18" s="26">
        <v>22.01</v>
      </c>
      <c r="BE18" s="26">
        <v>23.27</v>
      </c>
      <c r="BF18" s="49">
        <v>22.61</v>
      </c>
      <c r="BG18" s="49">
        <v>22.63</v>
      </c>
      <c r="BH18" s="49">
        <v>21.91</v>
      </c>
      <c r="BI18" s="49">
        <v>21.65</v>
      </c>
      <c r="BJ18" s="49">
        <v>21.84</v>
      </c>
      <c r="BK18" s="49">
        <v>21.96</v>
      </c>
      <c r="BL18" s="49">
        <v>22.68</v>
      </c>
      <c r="BM18" s="49">
        <v>22.71</v>
      </c>
      <c r="BN18" s="49">
        <v>22.58</v>
      </c>
      <c r="BO18" s="49">
        <v>22.5</v>
      </c>
      <c r="BP18" s="49">
        <v>22.51</v>
      </c>
      <c r="BQ18" s="49">
        <v>22.48</v>
      </c>
      <c r="BR18" s="49">
        <v>22.15</v>
      </c>
      <c r="BS18" s="49">
        <v>22.56</v>
      </c>
      <c r="BT18" s="49">
        <v>22.68</v>
      </c>
      <c r="BU18" s="49">
        <v>21.9</v>
      </c>
      <c r="BV18" s="49">
        <v>22.28</v>
      </c>
      <c r="BW18" s="49">
        <v>22.05</v>
      </c>
      <c r="BX18" s="49">
        <v>22.01</v>
      </c>
      <c r="BY18" s="49">
        <v>21.84</v>
      </c>
      <c r="BZ18" s="49">
        <v>21.53</v>
      </c>
      <c r="CA18" s="49">
        <v>21.94</v>
      </c>
      <c r="CB18" s="49">
        <v>21.84</v>
      </c>
      <c r="CC18" s="49">
        <v>21.91</v>
      </c>
      <c r="CD18" s="49">
        <v>21.73</v>
      </c>
      <c r="CE18" s="49">
        <v>21.59</v>
      </c>
      <c r="CF18" s="49">
        <v>21.83</v>
      </c>
      <c r="CG18" s="49">
        <v>21.81</v>
      </c>
      <c r="CH18" s="49">
        <v>21.25</v>
      </c>
      <c r="CI18" s="49">
        <v>21.04</v>
      </c>
      <c r="CJ18" s="49">
        <v>20.88</v>
      </c>
      <c r="CK18" s="49">
        <v>20.75</v>
      </c>
      <c r="CL18" s="49">
        <v>20.149999999999999</v>
      </c>
      <c r="CM18" s="49">
        <v>20.02</v>
      </c>
      <c r="CN18" s="49">
        <f>'17LIVE'!$F$92</f>
        <v>20.57</v>
      </c>
      <c r="CO18" s="49">
        <v>20.97</v>
      </c>
      <c r="CP18" s="49">
        <v>20.93</v>
      </c>
      <c r="CQ18" s="49">
        <f>'17LIVE'!$F$95</f>
        <v>20.95</v>
      </c>
      <c r="CR18" s="49">
        <v>19.98</v>
      </c>
      <c r="CS18" s="49">
        <v>19.71</v>
      </c>
      <c r="CT18" s="53">
        <v>20.63</v>
      </c>
      <c r="CU18" s="53">
        <v>20.3</v>
      </c>
      <c r="CV18" s="53">
        <v>20.88</v>
      </c>
      <c r="CW18" s="53">
        <v>20.71</v>
      </c>
      <c r="CX18" s="53">
        <v>20.6</v>
      </c>
      <c r="CY18" s="53">
        <v>21</v>
      </c>
      <c r="CZ18" s="53">
        <v>20.14</v>
      </c>
      <c r="DA18" s="53">
        <v>19.899999999999999</v>
      </c>
      <c r="DB18" s="53">
        <v>19.91</v>
      </c>
      <c r="DC18" s="53">
        <v>19.62</v>
      </c>
      <c r="DD18" s="53">
        <v>19.43</v>
      </c>
      <c r="DE18" s="53">
        <v>19.350000000000001</v>
      </c>
      <c r="DF18" s="53">
        <f>ROUND('17LIVE'!F110,2)</f>
        <v>19.7</v>
      </c>
      <c r="DG18" s="53">
        <f>'17LIVE'!F111</f>
        <v>19.45</v>
      </c>
      <c r="DH18" s="53">
        <f>'17LIVE'!F112</f>
        <v>19.3</v>
      </c>
      <c r="DI18" s="53">
        <f>'17LIVE'!F113</f>
        <v>19.27</v>
      </c>
      <c r="DJ18" s="53">
        <f>'17LIVE'!$F114</f>
        <v>19.27</v>
      </c>
      <c r="DK18" s="53">
        <f>'17LIVE'!$F115</f>
        <v>19.309999999999999</v>
      </c>
      <c r="DL18" s="53">
        <f>'17LIVE'!$F116</f>
        <v>19.28</v>
      </c>
      <c r="DM18" s="53">
        <f>'17LIVE'!$F117</f>
        <v>19.39</v>
      </c>
      <c r="DN18" s="53">
        <f>'17LIVE'!$F118</f>
        <v>19.440000000000001</v>
      </c>
      <c r="DO18" s="53">
        <f>'17LIVE'!$F119</f>
        <v>19.28</v>
      </c>
      <c r="DP18" s="53">
        <f>'17LIVE'!$F120</f>
        <v>19.21</v>
      </c>
      <c r="DQ18" s="53">
        <f>'17LIVE'!$F121</f>
        <v>18.77</v>
      </c>
      <c r="DR18" s="53">
        <f>'17LIVE'!$F122</f>
        <v>18.329999999999998</v>
      </c>
      <c r="DS18" s="53">
        <f>'17LIVE'!$F123</f>
        <v>18.25</v>
      </c>
      <c r="DT18" s="53">
        <f>'17LIVE'!$F124</f>
        <v>18.41</v>
      </c>
      <c r="DU18" s="53">
        <f>'17LIVE'!$F125</f>
        <v>18.54</v>
      </c>
      <c r="DV18" s="53">
        <f>'17LIVE'!$F126</f>
        <v>18.420000000000002</v>
      </c>
      <c r="DW18" s="53">
        <f>'17LIVE'!$F127</f>
        <v>18.53</v>
      </c>
      <c r="DX18" s="53">
        <f>'17LIVE'!$F128</f>
        <v>18.559999999999999</v>
      </c>
      <c r="DY18" s="53">
        <f>'17LIVE'!$F129</f>
        <v>18.96</v>
      </c>
      <c r="DZ18" s="53">
        <f>'17LIVE'!$F130</f>
        <v>19.010000000000002</v>
      </c>
      <c r="EA18" s="53">
        <f>'17LIVE'!$F131</f>
        <v>17.95</v>
      </c>
      <c r="EB18" s="53">
        <f>'17LIVE'!$F132</f>
        <v>19.399999999999999</v>
      </c>
      <c r="EC18" s="53">
        <f>'17LIVE'!$F133</f>
        <v>19.559999999999999</v>
      </c>
      <c r="ED18" s="53">
        <f>'17LIVE'!$F134</f>
        <v>19.7</v>
      </c>
      <c r="EE18" s="53">
        <f>'17LIVE'!$F135</f>
        <v>19.690000000000001</v>
      </c>
      <c r="EF18" s="53">
        <f>'17LIVE'!$F136</f>
        <v>19.63</v>
      </c>
      <c r="EG18" s="53">
        <f>'17LIVE'!$F137</f>
        <v>19.73</v>
      </c>
      <c r="EH18" s="53">
        <f>'17LIVE'!$F138</f>
        <v>20.100000000000001</v>
      </c>
      <c r="EI18">
        <f t="shared" si="1"/>
        <v>0</v>
      </c>
    </row>
    <row r="23" spans="1:139" x14ac:dyDescent="0.4">
      <c r="E23" s="1"/>
      <c r="F23" s="1"/>
    </row>
    <row r="24" spans="1:139" x14ac:dyDescent="0.4">
      <c r="E24" s="48" t="s">
        <v>104</v>
      </c>
      <c r="F24" s="1"/>
    </row>
    <row r="25" spans="1:139" x14ac:dyDescent="0.4">
      <c r="E25" s="48" t="s">
        <v>105</v>
      </c>
      <c r="F25" s="1"/>
    </row>
    <row r="26" spans="1:139" x14ac:dyDescent="0.4">
      <c r="E26" s="48" t="s">
        <v>106</v>
      </c>
      <c r="F26" s="1"/>
    </row>
    <row r="27" spans="1:139" x14ac:dyDescent="0.4">
      <c r="E27" s="48" t="s">
        <v>107</v>
      </c>
      <c r="F27" s="1"/>
    </row>
    <row r="28" spans="1:139" x14ac:dyDescent="0.4">
      <c r="E28" s="1"/>
      <c r="F28" s="1"/>
    </row>
  </sheetData>
  <autoFilter ref="A3:Q3" xr:uid="{00000000-0009-0000-0000-000002000000}">
    <sortState xmlns:xlrd2="http://schemas.microsoft.com/office/spreadsheetml/2017/richdata2" ref="A4:Q15">
      <sortCondition ref="A3"/>
    </sortState>
  </autoFilter>
  <phoneticPr fontId="4" type="noConversion"/>
  <hyperlinks>
    <hyperlink ref="E24" r:id="rId1" xr:uid="{00000000-0004-0000-0200-000000000000}"/>
    <hyperlink ref="E25" r:id="rId2" xr:uid="{00000000-0004-0000-0200-000001000000}"/>
    <hyperlink ref="E26" r:id="rId3" xr:uid="{00000000-0004-0000-0200-000002000000}"/>
    <hyperlink ref="E27" r:id="rId4" xr:uid="{00000000-0004-0000-0200-000003000000}"/>
  </hyperlinks>
  <pageMargins left="0.7" right="0.7" top="0.75" bottom="0.75" header="0.3" footer="0.3"/>
  <pageSetup paperSize="9"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6C86C-B840-4BB7-9B76-EE6F3B1BDBFB}">
  <sheetPr codeName="工作表9"/>
  <dimension ref="A1:E16"/>
  <sheetViews>
    <sheetView workbookViewId="0">
      <selection activeCell="E3" sqref="E3"/>
    </sheetView>
  </sheetViews>
  <sheetFormatPr defaultRowHeight="17" x14ac:dyDescent="0.4"/>
  <cols>
    <col min="2" max="2" width="28.08984375" bestFit="1" customWidth="1"/>
    <col min="3" max="3" width="11.26953125" bestFit="1" customWidth="1"/>
    <col min="4" max="5" width="12.36328125" bestFit="1" customWidth="1"/>
  </cols>
  <sheetData>
    <row r="1" spans="1:5" x14ac:dyDescent="0.4">
      <c r="C1" s="29" t="s">
        <v>6</v>
      </c>
      <c r="D1" s="29" t="s">
        <v>65</v>
      </c>
      <c r="E1" s="29" t="s">
        <v>8</v>
      </c>
    </row>
    <row r="2" spans="1:5" x14ac:dyDescent="0.4">
      <c r="C2" s="31" t="s">
        <v>102</v>
      </c>
      <c r="D2" s="31" t="s">
        <v>66</v>
      </c>
      <c r="E2" s="31" t="s">
        <v>103</v>
      </c>
    </row>
    <row r="3" spans="1:5" x14ac:dyDescent="0.4">
      <c r="A3" s="25">
        <v>1</v>
      </c>
      <c r="B3" s="26" t="s">
        <v>19</v>
      </c>
      <c r="C3" t="str">
        <f>IF(彙總New!H5=彙總!H5,"Correct","Incorrect")</f>
        <v>Correct</v>
      </c>
      <c r="D3" t="str">
        <f>IF(彙總New!J5=彙總!I5,"Correct","Incorrect")</f>
        <v>Incorrect</v>
      </c>
      <c r="E3" t="str">
        <f>IF(彙總New!P5=彙總!O5,"Correct","Incorrect")</f>
        <v>Incorrect</v>
      </c>
    </row>
    <row r="4" spans="1:5" x14ac:dyDescent="0.4">
      <c r="A4" s="25">
        <v>2</v>
      </c>
      <c r="B4" s="26" t="s">
        <v>76</v>
      </c>
      <c r="C4" t="str">
        <f>IF(彙總New!H6=彙總!H6,"Correct","Incorrect")</f>
        <v>Correct</v>
      </c>
      <c r="D4" t="str">
        <f>IF(彙總New!J6=彙總!I6,"Correct","Incorrect")</f>
        <v>Incorrect</v>
      </c>
      <c r="E4" t="str">
        <f>IF(彙總New!P6=彙總!O6,"Correct","Incorrect")</f>
        <v>Incorrect</v>
      </c>
    </row>
    <row r="5" spans="1:5" x14ac:dyDescent="0.4">
      <c r="A5" s="25">
        <v>3</v>
      </c>
      <c r="B5" s="26" t="s">
        <v>83</v>
      </c>
      <c r="C5" t="str">
        <f>IF(彙總New!H7=彙總!H7,"Correct","Incorrect")</f>
        <v>Correct</v>
      </c>
      <c r="D5" t="str">
        <f>IF(彙總New!J7=彙總!I7,"Correct","Incorrect")</f>
        <v>Incorrect</v>
      </c>
      <c r="E5" t="str">
        <f>IF(彙總New!P7=彙總!O7,"Correct","Incorrect")</f>
        <v>Incorrect</v>
      </c>
    </row>
    <row r="6" spans="1:5" x14ac:dyDescent="0.4">
      <c r="A6" s="25">
        <v>4</v>
      </c>
      <c r="B6" s="26" t="s">
        <v>77</v>
      </c>
      <c r="C6" t="str">
        <f>IF(彙總New!H9=彙總!H9,"Correct","Incorrect")</f>
        <v>Correct</v>
      </c>
      <c r="D6" t="str">
        <f>IF(彙總New!J9=彙總!I9,"Correct","Incorrect")</f>
        <v>Incorrect</v>
      </c>
      <c r="E6" t="str">
        <f>IF(彙總New!P9=彙總!O9,"Correct","Incorrect")</f>
        <v>Correct</v>
      </c>
    </row>
    <row r="7" spans="1:5" x14ac:dyDescent="0.4">
      <c r="A7" s="25">
        <v>5</v>
      </c>
      <c r="B7" s="26" t="s">
        <v>78</v>
      </c>
      <c r="C7" t="str">
        <f>IF(彙總New!H8=彙總!H8,"Correct","Incorrect")</f>
        <v>Correct</v>
      </c>
      <c r="D7" t="str">
        <f>IF(彙總New!J8=彙總!I8,"Correct","Incorrect")</f>
        <v>Incorrect</v>
      </c>
      <c r="E7" t="str">
        <f>IF(彙總New!P8=彙總!O8,"Correct","Incorrect")</f>
        <v>Incorrect</v>
      </c>
    </row>
    <row r="8" spans="1:5" x14ac:dyDescent="0.4">
      <c r="A8" s="25">
        <v>6</v>
      </c>
      <c r="B8" s="26" t="s">
        <v>80</v>
      </c>
      <c r="C8" t="str">
        <f>IF(彙總New!H10=彙總!H10,"Correct","Incorrect")</f>
        <v>Correct</v>
      </c>
      <c r="D8" t="str">
        <f>IF(彙總New!J10=彙總!I10,"Correct","Incorrect")</f>
        <v>Incorrect</v>
      </c>
      <c r="E8" t="str">
        <f>IF(彙總New!P10=彙總!O10,"Correct","Incorrect")</f>
        <v>Incorrect</v>
      </c>
    </row>
    <row r="9" spans="1:5" x14ac:dyDescent="0.4">
      <c r="A9" s="25">
        <v>7</v>
      </c>
      <c r="B9" s="26" t="s">
        <v>81</v>
      </c>
      <c r="C9" t="str">
        <f>IF(彙總New!H11=彙總!H11,"Correct","Incorrect")</f>
        <v>Correct</v>
      </c>
      <c r="D9" t="str">
        <f>IF(彙總New!J11=彙總!I11,"Correct","Incorrect")</f>
        <v>Incorrect</v>
      </c>
      <c r="E9" t="str">
        <f>IF(彙總New!P11=彙總!O11,"Correct","Incorrect")</f>
        <v>Incorrect</v>
      </c>
    </row>
    <row r="10" spans="1:5" x14ac:dyDescent="0.4">
      <c r="A10" s="25">
        <v>8</v>
      </c>
      <c r="B10" s="26" t="s">
        <v>82</v>
      </c>
      <c r="C10" t="str">
        <f>IF(彙總New!H12=彙總!H12,"Correct","Incorrect")</f>
        <v>Correct</v>
      </c>
      <c r="D10" t="str">
        <f>IF(彙總New!J12=彙總!I12,"Correct","Incorrect")</f>
        <v>Incorrect</v>
      </c>
      <c r="E10" t="str">
        <f>IF(彙總New!P12=彙總!O12,"Correct","Incorrect")</f>
        <v>Incorrect</v>
      </c>
    </row>
    <row r="11" spans="1:5" x14ac:dyDescent="0.4">
      <c r="A11" s="25">
        <v>9</v>
      </c>
      <c r="B11" s="26" t="s">
        <v>84</v>
      </c>
      <c r="C11" t="str">
        <f>IF(彙總New!H13=彙總!H13,"Correct","Incorrect")</f>
        <v>Correct</v>
      </c>
      <c r="D11" t="str">
        <f>IF(彙總New!J13=彙總!I13,"Correct","Incorrect")</f>
        <v>Incorrect</v>
      </c>
      <c r="E11" t="str">
        <f>IF(彙總New!P13=彙總!O13,"Correct","Incorrect")</f>
        <v>Correct</v>
      </c>
    </row>
    <row r="12" spans="1:5" x14ac:dyDescent="0.4">
      <c r="A12" s="25">
        <v>10</v>
      </c>
      <c r="B12" s="26" t="s">
        <v>110</v>
      </c>
      <c r="C12" t="str">
        <f>IF(彙總New!H14=彙總!H14,"Correct","Incorrect")</f>
        <v>Correct</v>
      </c>
      <c r="D12" t="str">
        <f>IF(彙總New!J14=彙總!I14,"Correct","Incorrect")</f>
        <v>Incorrect</v>
      </c>
      <c r="E12" t="str">
        <f>IF(彙總New!P14=彙總!O14,"Correct","Incorrect")</f>
        <v>Incorrect</v>
      </c>
    </row>
    <row r="13" spans="1:5" x14ac:dyDescent="0.4">
      <c r="A13" s="25">
        <v>11</v>
      </c>
      <c r="B13" s="26" t="s">
        <v>112</v>
      </c>
      <c r="C13" t="str">
        <f>IF(彙總New!H15=彙總!H15,"Correct","Incorrect")</f>
        <v>Correct</v>
      </c>
      <c r="D13" t="str">
        <f>IF(彙總New!J15=彙總!I15,"Correct","Incorrect")</f>
        <v>Incorrect</v>
      </c>
      <c r="E13" t="str">
        <f>IF(彙總New!P15=彙總!O15,"Correct","Incorrect")</f>
        <v>Incorrect</v>
      </c>
    </row>
    <row r="14" spans="1:5" x14ac:dyDescent="0.4">
      <c r="A14" s="25">
        <v>15</v>
      </c>
      <c r="B14" s="26" t="s">
        <v>117</v>
      </c>
      <c r="C14" t="str">
        <f>IF(彙總New!H16=彙總!H16,"Correct","Incorrect")</f>
        <v>Correct</v>
      </c>
      <c r="D14" t="str">
        <f>IF(彙總New!J16=彙總!I16,"Correct","Incorrect")</f>
        <v>Incorrect</v>
      </c>
      <c r="E14" t="str">
        <f>IF(彙總New!P16=彙總!O16,"Correct","Incorrect")</f>
        <v>Incorrect</v>
      </c>
    </row>
    <row r="15" spans="1:5" x14ac:dyDescent="0.4">
      <c r="A15" s="25">
        <v>12</v>
      </c>
      <c r="B15" s="26" t="s">
        <v>21</v>
      </c>
      <c r="C15" t="str">
        <f>IF(彙總New!H17=彙總!H17,"Correct","Incorrect")</f>
        <v>Correct</v>
      </c>
      <c r="D15" t="str">
        <f>IF(彙總New!J17=彙總!I17,"Correct","Incorrect")</f>
        <v>Incorrect</v>
      </c>
      <c r="E15" t="str">
        <f>IF(彙總New!P17=彙總!O17,"Correct","Incorrect")</f>
        <v>Incorrect</v>
      </c>
    </row>
    <row r="16" spans="1:5" x14ac:dyDescent="0.4">
      <c r="A16" s="25">
        <v>13</v>
      </c>
      <c r="B16" s="26" t="s">
        <v>54</v>
      </c>
      <c r="C16" t="str">
        <f>IF(彙總New!H18=彙總!H18,"Correct","Incorrect")</f>
        <v>Correct</v>
      </c>
      <c r="D16" t="e">
        <f>IF(彙總New!J18=彙總!I18,"Correct","Incorrect")</f>
        <v>#DIV/0!</v>
      </c>
      <c r="E16" t="e">
        <f>IF(彙總New!P18=彙總!O18,"Correct","Incorrect")</f>
        <v>#DIV/0!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彙總New</vt:lpstr>
      <vt:lpstr>股數New</vt:lpstr>
      <vt:lpstr>股價New</vt:lpstr>
      <vt:lpstr>17LIVE</vt:lpstr>
      <vt:lpstr>工作表2</vt:lpstr>
      <vt:lpstr>彙總</vt:lpstr>
      <vt:lpstr>股數</vt:lpstr>
      <vt:lpstr>股價</vt:lpstr>
      <vt:lpstr>新舊差異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abico</dc:creator>
  <dc:description>Password 0000</dc:description>
  <cp:lastModifiedBy>　</cp:lastModifiedBy>
  <cp:lastPrinted>2025-06-10T09:27:03Z</cp:lastPrinted>
  <dcterms:created xsi:type="dcterms:W3CDTF">2024-07-23T08:44:43Z</dcterms:created>
  <dcterms:modified xsi:type="dcterms:W3CDTF">2025-06-10T09:38:23Z</dcterms:modified>
</cp:coreProperties>
</file>